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a_delovni_zvezek" defaultThemeVersion="124226"/>
  <mc:AlternateContent xmlns:mc="http://schemas.openxmlformats.org/markup-compatibility/2006">
    <mc:Choice Requires="x15">
      <x15ac:absPath xmlns:x15ac="http://schemas.microsoft.com/office/spreadsheetml/2010/11/ac" url="http://dokumenti.zzzs.si/osebno/z01004i/Documents/Moji dokumenti/E-gradiva &amp; internet &amp; klinične smernice - OBJAVE/OP/"/>
    </mc:Choice>
  </mc:AlternateContent>
  <xr:revisionPtr revIDLastSave="0" documentId="8_{47DC3EB6-D311-4CF0-9F98-D7DBD4E502C5}" xr6:coauthVersionLast="47" xr6:coauthVersionMax="47" xr10:uidLastSave="{00000000-0000-0000-0000-000000000000}"/>
  <bookViews>
    <workbookView xWindow="-108" yWindow="-108" windowWidth="23256" windowHeight="12576" tabRatio="725" xr2:uid="{00000000-000D-0000-FFFF-FFFF00000000}"/>
  </bookViews>
  <sheets>
    <sheet name="Navodila" sheetId="30" r:id="rId1"/>
    <sheet name="šifrant" sheetId="41" r:id="rId2"/>
    <sheet name="skriti šifrant" sheetId="42" state="hidden" r:id="rId3"/>
    <sheet name="1. obr." sheetId="16" r:id="rId4"/>
    <sheet name="2. obr." sheetId="32" r:id="rId5"/>
    <sheet name="3.obr." sheetId="33" r:id="rId6"/>
    <sheet name="4.obr." sheetId="34" r:id="rId7"/>
    <sheet name="5.obr." sheetId="35" r:id="rId8"/>
    <sheet name="6.obr." sheetId="36" r:id="rId9"/>
    <sheet name="7.obr." sheetId="37" r:id="rId10"/>
    <sheet name="8.obr." sheetId="38" r:id="rId11"/>
    <sheet name="zahtevek" sheetId="17" r:id="rId12"/>
  </sheets>
  <definedNames>
    <definedName name="seznam">'1. obr.'!#REF!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7" l="1"/>
  <c r="N23" i="17"/>
  <c r="N21" i="17"/>
  <c r="N19" i="17"/>
  <c r="N17" i="17"/>
  <c r="N15" i="17"/>
  <c r="N13" i="17"/>
  <c r="J11" i="17"/>
  <c r="D33" i="38"/>
  <c r="D24" i="38"/>
  <c r="D35" i="38" s="1"/>
  <c r="H20" i="38"/>
  <c r="D14" i="38"/>
  <c r="E13" i="38"/>
  <c r="D12" i="38"/>
  <c r="H3" i="38"/>
  <c r="D27" i="38" s="1"/>
  <c r="D33" i="37"/>
  <c r="D27" i="37"/>
  <c r="D37" i="37" s="1"/>
  <c r="D24" i="37"/>
  <c r="D35" i="37" s="1"/>
  <c r="H20" i="37"/>
  <c r="D14" i="37"/>
  <c r="E13" i="37"/>
  <c r="D12" i="37"/>
  <c r="H3" i="37"/>
  <c r="D33" i="36"/>
  <c r="H20" i="36"/>
  <c r="D14" i="36"/>
  <c r="E13" i="36"/>
  <c r="D12" i="36"/>
  <c r="H3" i="36"/>
  <c r="D27" i="36" s="1"/>
  <c r="D33" i="35"/>
  <c r="D27" i="35"/>
  <c r="D37" i="35" s="1"/>
  <c r="D24" i="35"/>
  <c r="D35" i="35" s="1"/>
  <c r="H20" i="35"/>
  <c r="D14" i="35"/>
  <c r="E13" i="35"/>
  <c r="D12" i="35"/>
  <c r="D23" i="35" s="1"/>
  <c r="H3" i="35"/>
  <c r="D33" i="34"/>
  <c r="D27" i="34"/>
  <c r="D37" i="34" s="1"/>
  <c r="H20" i="34"/>
  <c r="D14" i="34"/>
  <c r="E13" i="34"/>
  <c r="D12" i="34"/>
  <c r="H3" i="34"/>
  <c r="D24" i="34" s="1"/>
  <c r="D33" i="33"/>
  <c r="H20" i="33"/>
  <c r="D14" i="33"/>
  <c r="E13" i="33"/>
  <c r="D12" i="33"/>
  <c r="H3" i="33"/>
  <c r="D27" i="33" s="1"/>
  <c r="D33" i="32"/>
  <c r="D27" i="32"/>
  <c r="D37" i="32" s="1"/>
  <c r="D26" i="32"/>
  <c r="D24" i="32"/>
  <c r="D35" i="32" s="1"/>
  <c r="H20" i="32"/>
  <c r="D14" i="32"/>
  <c r="E13" i="32"/>
  <c r="D12" i="32"/>
  <c r="H3" i="32"/>
  <c r="D27" i="16"/>
  <c r="D37" i="16" s="1"/>
  <c r="D26" i="37" l="1"/>
  <c r="H21" i="36"/>
  <c r="H22" i="36" s="1"/>
  <c r="H25" i="36" s="1"/>
  <c r="I21" i="17" s="1"/>
  <c r="H21" i="32"/>
  <c r="H22" i="32" s="1"/>
  <c r="H25" i="32" s="1"/>
  <c r="I13" i="17" s="1"/>
  <c r="H21" i="37"/>
  <c r="D31" i="37" s="1"/>
  <c r="H21" i="35"/>
  <c r="D31" i="35" s="1"/>
  <c r="H21" i="34"/>
  <c r="D31" i="34" s="1"/>
  <c r="H21" i="38"/>
  <c r="D31" i="38" s="1"/>
  <c r="H21" i="33"/>
  <c r="H22" i="33" s="1"/>
  <c r="H25" i="33" s="1"/>
  <c r="I15" i="17" s="1"/>
  <c r="D37" i="38"/>
  <c r="D26" i="38"/>
  <c r="D23" i="38"/>
  <c r="D23" i="37"/>
  <c r="D37" i="36"/>
  <c r="D26" i="36"/>
  <c r="D24" i="36"/>
  <c r="D26" i="35"/>
  <c r="D35" i="34"/>
  <c r="D23" i="34"/>
  <c r="D26" i="34"/>
  <c r="D37" i="33"/>
  <c r="D26" i="33"/>
  <c r="D24" i="33"/>
  <c r="D23" i="32"/>
  <c r="H22" i="35" l="1"/>
  <c r="H25" i="35" s="1"/>
  <c r="I19" i="17" s="1"/>
  <c r="D31" i="36"/>
  <c r="H22" i="37"/>
  <c r="H25" i="37" s="1"/>
  <c r="I23" i="17" s="1"/>
  <c r="D31" i="32"/>
  <c r="H22" i="38"/>
  <c r="H25" i="38" s="1"/>
  <c r="I25" i="17" s="1"/>
  <c r="H22" i="34"/>
  <c r="H25" i="34" s="1"/>
  <c r="I17" i="17" s="1"/>
  <c r="D31" i="33"/>
  <c r="H11" i="36"/>
  <c r="G18" i="36"/>
  <c r="G17" i="36"/>
  <c r="G16" i="36"/>
  <c r="G15" i="36"/>
  <c r="H12" i="36"/>
  <c r="G14" i="36" s="1"/>
  <c r="D35" i="36"/>
  <c r="D23" i="36"/>
  <c r="D35" i="33"/>
  <c r="D23" i="33"/>
  <c r="H11" i="33"/>
  <c r="G18" i="33"/>
  <c r="G17" i="33"/>
  <c r="G16" i="33"/>
  <c r="G15" i="33"/>
  <c r="H12" i="33"/>
  <c r="G14" i="33" s="1"/>
  <c r="H11" i="32"/>
  <c r="G16" i="32"/>
  <c r="G17" i="32"/>
  <c r="G18" i="32"/>
  <c r="H12" i="32"/>
  <c r="G14" i="32" s="1"/>
  <c r="G15" i="32"/>
  <c r="H11" i="37" l="1"/>
  <c r="G18" i="38"/>
  <c r="G15" i="38"/>
  <c r="G16" i="38"/>
  <c r="G17" i="35"/>
  <c r="G18" i="35"/>
  <c r="G16" i="35"/>
  <c r="G16" i="37"/>
  <c r="G15" i="37"/>
  <c r="G15" i="34"/>
  <c r="G16" i="34"/>
  <c r="H12" i="34"/>
  <c r="G14" i="34" s="1"/>
  <c r="G17" i="34"/>
  <c r="G18" i="34"/>
  <c r="H11" i="35"/>
  <c r="H12" i="35"/>
  <c r="G14" i="35" s="1"/>
  <c r="G15" i="35"/>
  <c r="G17" i="37"/>
  <c r="G18" i="37"/>
  <c r="H11" i="34"/>
  <c r="H12" i="38"/>
  <c r="G14" i="38" s="1"/>
  <c r="H28" i="33"/>
  <c r="H29" i="33" s="1"/>
  <c r="G17" i="38"/>
  <c r="H11" i="38"/>
  <c r="H12" i="37"/>
  <c r="G14" i="37" s="1"/>
  <c r="H28" i="32"/>
  <c r="H29" i="32" s="1"/>
  <c r="H28" i="36"/>
  <c r="H28" i="34" l="1"/>
  <c r="H29" i="34" s="1"/>
  <c r="H31" i="34" s="1"/>
  <c r="O17" i="17" s="1"/>
  <c r="H28" i="35"/>
  <c r="H29" i="35" s="1"/>
  <c r="H28" i="37"/>
  <c r="H29" i="37" s="1"/>
  <c r="L15" i="17"/>
  <c r="L13" i="17"/>
  <c r="H28" i="38"/>
  <c r="H31" i="32"/>
  <c r="O13" i="17" s="1"/>
  <c r="M13" i="17"/>
  <c r="H29" i="36"/>
  <c r="L21" i="17"/>
  <c r="H31" i="33"/>
  <c r="O15" i="17" s="1"/>
  <c r="M15" i="17"/>
  <c r="H23" i="17"/>
  <c r="H19" i="17"/>
  <c r="H17" i="17"/>
  <c r="H15" i="17"/>
  <c r="H13" i="17"/>
  <c r="H25" i="17"/>
  <c r="H21" i="17"/>
  <c r="H3" i="16"/>
  <c r="D24" i="16" s="1"/>
  <c r="D12" i="16"/>
  <c r="D26" i="16" s="1"/>
  <c r="L23" i="17" l="1"/>
  <c r="L19" i="17"/>
  <c r="L17" i="17"/>
  <c r="M17" i="17"/>
  <c r="H29" i="38"/>
  <c r="L25" i="17"/>
  <c r="H31" i="35"/>
  <c r="O19" i="17" s="1"/>
  <c r="M19" i="17"/>
  <c r="H31" i="36"/>
  <c r="O21" i="17" s="1"/>
  <c r="M21" i="17"/>
  <c r="H31" i="37"/>
  <c r="O23" i="17" s="1"/>
  <c r="M23" i="17"/>
  <c r="D23" i="16"/>
  <c r="D35" i="16"/>
  <c r="H11" i="17"/>
  <c r="H31" i="38" l="1"/>
  <c r="O25" i="17" s="1"/>
  <c r="M25" i="17"/>
  <c r="H20" i="16"/>
  <c r="D33" i="16" l="1"/>
  <c r="E13" i="16" l="1"/>
  <c r="D14" i="16" l="1"/>
  <c r="C26" i="17" l="1"/>
  <c r="N11" i="17" l="1"/>
  <c r="K25" i="17"/>
  <c r="K23" i="17"/>
  <c r="K21" i="17"/>
  <c r="K19" i="17"/>
  <c r="K17" i="17"/>
  <c r="K15" i="17"/>
  <c r="K13" i="17"/>
  <c r="K11" i="17"/>
  <c r="J25" i="17"/>
  <c r="J23" i="17"/>
  <c r="J21" i="17"/>
  <c r="J19" i="17"/>
  <c r="J17" i="17"/>
  <c r="J15" i="17"/>
  <c r="J13" i="17"/>
  <c r="G25" i="17" l="1"/>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C25" i="17" l="1"/>
  <c r="C23" i="17"/>
  <c r="C21" i="17"/>
  <c r="C19" i="17"/>
  <c r="C17" i="17"/>
  <c r="C15" i="17"/>
  <c r="C13" i="17"/>
  <c r="D25" i="17"/>
  <c r="D21" i="17"/>
  <c r="D19" i="17"/>
  <c r="D17" i="17"/>
  <c r="D15" i="17"/>
  <c r="D13" i="17"/>
  <c r="C11" i="17"/>
  <c r="D11" i="17"/>
  <c r="B11" i="17"/>
  <c r="B13" i="17"/>
  <c r="B15" i="17"/>
  <c r="B25" i="17"/>
  <c r="B23" i="17"/>
  <c r="B21" i="17"/>
  <c r="B19" i="17"/>
  <c r="B17" i="17"/>
  <c r="N27" i="17" l="1"/>
  <c r="D23" i="17" l="1"/>
  <c r="H21" i="16" l="1"/>
  <c r="H22" i="16" s="1"/>
  <c r="D31" i="16" l="1"/>
  <c r="H25" i="16" l="1"/>
  <c r="G18" i="16" s="1"/>
  <c r="G16" i="16" l="1"/>
  <c r="G15" i="16"/>
  <c r="H11" i="16"/>
  <c r="H12" i="16"/>
  <c r="G14" i="16" s="1"/>
  <c r="I11" i="17"/>
  <c r="I27" i="17" s="1"/>
  <c r="G17" i="16"/>
  <c r="H28" i="16" l="1"/>
  <c r="H29" i="16" s="1"/>
  <c r="M11" i="17" s="1"/>
  <c r="M27" i="17" l="1"/>
  <c r="H31" i="16"/>
  <c r="O11" i="17" s="1"/>
  <c r="O27" i="17" s="1"/>
  <c r="L11" i="17"/>
  <c r="L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00000000-0006-0000-0300-000001000000}">
      <text>
        <r>
          <rPr>
            <b/>
            <sz val="10"/>
            <color indexed="17"/>
            <rFont val="Tahoma"/>
            <family val="2"/>
            <charset val="238"/>
          </rPr>
          <t>število ur delovne obveznosti delavca v ostalih dneh tedna z delovno soboto</t>
        </r>
      </text>
    </comment>
    <comment ref="H7" authorId="1" shapeId="0" xr:uid="{00000000-0006-0000-0300-00000200000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0000000-0006-0000-0300-00000300000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00000000-0006-0000-0300-00000400000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0000000-0006-0000-0300-0000050000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00000000-0006-0000-0300-000006000000}">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00000000-0006-0000-0300-00000700000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00000000-0006-0000-0300-000008000000}">
      <text>
        <r>
          <rPr>
            <b/>
            <sz val="10"/>
            <color indexed="17"/>
            <rFont val="Tahoma"/>
            <family val="2"/>
            <charset val="238"/>
          </rPr>
          <t>vpišite v obliki
1,0000</t>
        </r>
        <r>
          <rPr>
            <sz val="8"/>
            <color indexed="81"/>
            <rFont val="Tahoma"/>
            <family val="2"/>
            <charset val="238"/>
          </rPr>
          <t xml:space="preserve">
</t>
        </r>
      </text>
    </comment>
    <comment ref="D17" authorId="2" shapeId="0" xr:uid="{00000000-0006-0000-0300-000009000000}">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00000000-0006-0000-0300-00000A000000}">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00000000-0006-0000-0300-00000B00000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0000000-0006-0000-0300-00000C000000}">
      <text>
        <r>
          <rPr>
            <b/>
            <sz val="10"/>
            <color indexed="17"/>
            <rFont val="Tahoma"/>
            <family val="2"/>
            <charset val="238"/>
          </rPr>
          <t>znesek urne osnove za delo, ki bi jo delavec imel, če bi delal v mesecu zadržanosti</t>
        </r>
      </text>
    </comment>
    <comment ref="D23" authorId="0" shapeId="0" xr:uid="{0B3F2F70-726F-4A8C-B4C3-D3B1CC8F6813}">
      <text>
        <r>
          <rPr>
            <b/>
            <sz val="10"/>
            <color indexed="17"/>
            <rFont val="Tahoma"/>
            <family val="2"/>
            <charset val="238"/>
          </rPr>
          <t xml:space="preserve">spodnji limit preračunan na število ur zadržanosti
</t>
        </r>
      </text>
    </comment>
    <comment ref="D26" authorId="0" shapeId="0" xr:uid="{54DF49B8-966B-4E53-B3C0-771DF5E37B35}">
      <text>
        <r>
          <rPr>
            <b/>
            <sz val="10"/>
            <color indexed="17"/>
            <rFont val="Tahoma"/>
            <family val="2"/>
            <charset val="238"/>
          </rPr>
          <t xml:space="preserve">spodnji limit preračunan na število ur zadržanosti
</t>
        </r>
      </text>
    </comment>
    <comment ref="B39" authorId="2" shapeId="0" xr:uid="{00000000-0006-0000-0300-00000D000000}">
      <text>
        <r>
          <rPr>
            <b/>
            <u/>
            <sz val="10"/>
            <color indexed="17"/>
            <rFont val="Tahoma"/>
            <family val="2"/>
            <charset val="238"/>
          </rPr>
          <t>Izpolni se le ob prvem prehodu v breme ZZZS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C05AFC4B-51B1-41CA-A270-375FE21BD13C}">
      <text>
        <r>
          <rPr>
            <b/>
            <sz val="10"/>
            <color indexed="17"/>
            <rFont val="Tahoma"/>
            <family val="2"/>
            <charset val="238"/>
          </rPr>
          <t>število ur delovne obveznosti delavca v ostalih dneh tedna z delovno soboto</t>
        </r>
      </text>
    </comment>
    <comment ref="H7" authorId="1" shapeId="0" xr:uid="{A6508706-D220-448E-AA4B-DCAD1D87655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6B825F3-1764-41C6-A29D-1B2789864A3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490C45D-A72B-402D-8182-A231718484B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C4BAD271-C54D-4A2E-94EE-8552A800827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B67739F-A967-4E8B-825F-FF4FFB56C8BF}">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962CF4E8-E486-4956-8B80-00E10D478F6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E5AE620B-6A4A-431D-BDC0-F3E5C02F1AA2}">
      <text>
        <r>
          <rPr>
            <b/>
            <sz val="10"/>
            <color indexed="17"/>
            <rFont val="Tahoma"/>
            <family val="2"/>
            <charset val="238"/>
          </rPr>
          <t>vpišite v obliki
1,0000</t>
        </r>
        <r>
          <rPr>
            <sz val="8"/>
            <color indexed="81"/>
            <rFont val="Tahoma"/>
            <family val="2"/>
            <charset val="238"/>
          </rPr>
          <t xml:space="preserve">
</t>
        </r>
      </text>
    </comment>
    <comment ref="D17" authorId="2" shapeId="0" xr:uid="{493458E7-F50D-4A94-8AEE-84BEEFEA6AC3}">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0805874-FB34-479C-9A13-9EFB9B96E191}">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D11246CE-DA0B-4BF8-A561-342BD0D00C7D}">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1A36E012-E8CC-4DFC-9BF0-3C2F1B6FB7EC}">
      <text>
        <r>
          <rPr>
            <b/>
            <sz val="10"/>
            <color indexed="17"/>
            <rFont val="Tahoma"/>
            <family val="2"/>
            <charset val="238"/>
          </rPr>
          <t>znesek urne osnove za delo, ki bi jo delavec imel, če bi delal v mesecu zadržanosti</t>
        </r>
      </text>
    </comment>
    <comment ref="D23" authorId="0" shapeId="0" xr:uid="{62513401-8ED5-40C1-A3F3-05E325F83C53}">
      <text>
        <r>
          <rPr>
            <b/>
            <sz val="10"/>
            <color indexed="17"/>
            <rFont val="Tahoma"/>
            <family val="2"/>
            <charset val="238"/>
          </rPr>
          <t xml:space="preserve">spodnji limit preračunan na število ur zadržanosti
</t>
        </r>
      </text>
    </comment>
    <comment ref="D26" authorId="0" shapeId="0" xr:uid="{FE92C272-5DC7-4111-9D64-4BBF00CEE2B8}">
      <text>
        <r>
          <rPr>
            <b/>
            <sz val="10"/>
            <color indexed="17"/>
            <rFont val="Tahoma"/>
            <family val="2"/>
            <charset val="238"/>
          </rPr>
          <t xml:space="preserve">spodnji limit preračunan na število ur zadržanosti
</t>
        </r>
      </text>
    </comment>
    <comment ref="B39" authorId="2" shapeId="0" xr:uid="{DAD5CD20-0BC1-4EC0-83BF-D4CB660D39A8}">
      <text>
        <r>
          <rPr>
            <b/>
            <u/>
            <sz val="10"/>
            <color indexed="17"/>
            <rFont val="Tahoma"/>
            <family val="2"/>
            <charset val="238"/>
          </rPr>
          <t>Izpolni se le ob prvem prehodu v breme ZZZS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81B7E2A5-81A1-43CF-80A9-AB7EA8EE9714}">
      <text>
        <r>
          <rPr>
            <b/>
            <sz val="10"/>
            <color indexed="17"/>
            <rFont val="Tahoma"/>
            <family val="2"/>
            <charset val="238"/>
          </rPr>
          <t>število ur delovne obveznosti delavca v ostalih dneh tedna z delovno soboto</t>
        </r>
      </text>
    </comment>
    <comment ref="H7" authorId="1" shapeId="0" xr:uid="{FC849A20-6B74-4DFD-B971-BAB31957435A}">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D27BFD07-6407-4553-A70F-78310B6A0377}">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2E1EA1A8-A086-4638-854E-AF1CE33E28EE}">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2C8EFD0F-CAB4-4EA8-B43D-2C066C85EFE5}">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5A67DA44-7352-4280-83B1-CD54D421FE95}">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3452393-1412-4E96-BA6C-0853FF403A3E}">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2756D43-AF4F-4FD1-9D81-FFCAC5DA04B1}">
      <text>
        <r>
          <rPr>
            <b/>
            <sz val="10"/>
            <color indexed="17"/>
            <rFont val="Tahoma"/>
            <family val="2"/>
            <charset val="238"/>
          </rPr>
          <t>vpišite v obliki
1,0000</t>
        </r>
        <r>
          <rPr>
            <sz val="8"/>
            <color indexed="81"/>
            <rFont val="Tahoma"/>
            <family val="2"/>
            <charset val="238"/>
          </rPr>
          <t xml:space="preserve">
</t>
        </r>
      </text>
    </comment>
    <comment ref="D17" authorId="2" shapeId="0" xr:uid="{7FEE13AF-43E4-4D58-B7DC-692D6F14B405}">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CBD80E-372B-4D2B-BAA4-5AD3838107B3}">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CD598BE3-63FE-43BC-B7FD-D5DEFB04D872}">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09CA5FFD-0763-411F-89B3-58BB6801FF9C}">
      <text>
        <r>
          <rPr>
            <b/>
            <sz val="10"/>
            <color indexed="17"/>
            <rFont val="Tahoma"/>
            <family val="2"/>
            <charset val="238"/>
          </rPr>
          <t>znesek urne osnove za delo, ki bi jo delavec imel, če bi delal v mesecu zadržanosti</t>
        </r>
      </text>
    </comment>
    <comment ref="D23" authorId="0" shapeId="0" xr:uid="{9D2BF1F0-48BB-4F0B-B5E7-09828AD323B5}">
      <text>
        <r>
          <rPr>
            <b/>
            <sz val="10"/>
            <color indexed="17"/>
            <rFont val="Tahoma"/>
            <family val="2"/>
            <charset val="238"/>
          </rPr>
          <t xml:space="preserve">spodnji limit preračunan na število ur zadržanosti
</t>
        </r>
      </text>
    </comment>
    <comment ref="D26" authorId="0" shapeId="0" xr:uid="{E728BC87-E743-405F-A054-746C8D57936D}">
      <text>
        <r>
          <rPr>
            <b/>
            <sz val="10"/>
            <color indexed="17"/>
            <rFont val="Tahoma"/>
            <family val="2"/>
            <charset val="238"/>
          </rPr>
          <t xml:space="preserve">spodnji limit preračunan na število ur zadržanosti
</t>
        </r>
      </text>
    </comment>
    <comment ref="B39" authorId="2" shapeId="0" xr:uid="{DF96A0E2-367E-4B02-8F58-7E8830AD8CFB}">
      <text>
        <r>
          <rPr>
            <b/>
            <u/>
            <sz val="10"/>
            <color indexed="17"/>
            <rFont val="Tahoma"/>
            <family val="2"/>
            <charset val="238"/>
          </rPr>
          <t>Izpolni se le ob prvem prehodu v breme ZZZS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FF721FFA-8A10-46C1-B463-55F9FB0C8585}">
      <text>
        <r>
          <rPr>
            <b/>
            <sz val="10"/>
            <color indexed="17"/>
            <rFont val="Tahoma"/>
            <family val="2"/>
            <charset val="238"/>
          </rPr>
          <t>število ur delovne obveznosti delavca v ostalih dneh tedna z delovno soboto</t>
        </r>
      </text>
    </comment>
    <comment ref="H7" authorId="1" shapeId="0" xr:uid="{EC1D683D-B81B-4986-B79D-39AAE520328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3D3AA8F8-4E00-4121-B32E-943A7964191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5B34C87E-A966-4EF5-B747-6FD7B53920C4}">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5BAFC78-6B14-41C5-9A32-9F06FBC5CD97}">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10886583-6B5B-4437-AE64-68D190096F9A}">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330A2015-DEE3-4EB6-9868-1C18C721B06A}">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3F9B2ABD-3F12-4433-92BE-A63731EAD976}">
      <text>
        <r>
          <rPr>
            <b/>
            <sz val="10"/>
            <color indexed="17"/>
            <rFont val="Tahoma"/>
            <family val="2"/>
            <charset val="238"/>
          </rPr>
          <t>vpišite v obliki
1,0000</t>
        </r>
        <r>
          <rPr>
            <sz val="8"/>
            <color indexed="81"/>
            <rFont val="Tahoma"/>
            <family val="2"/>
            <charset val="238"/>
          </rPr>
          <t xml:space="preserve">
</t>
        </r>
      </text>
    </comment>
    <comment ref="D17" authorId="2" shapeId="0" xr:uid="{3858E5F0-F4B8-4866-9E42-FCE0A5B9459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425A0AEC-A146-4073-BE72-EC1DAC07C1C6}">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E28E557C-984E-4562-83EE-6AEC32C0C614}">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60F49C10-CC2D-4572-9F16-8DDBCFA6916D}">
      <text>
        <r>
          <rPr>
            <b/>
            <sz val="10"/>
            <color indexed="17"/>
            <rFont val="Tahoma"/>
            <family val="2"/>
            <charset val="238"/>
          </rPr>
          <t>znesek urne osnove za delo, ki bi jo delavec imel, če bi delal v mesecu zadržanosti</t>
        </r>
      </text>
    </comment>
    <comment ref="D23" authorId="0" shapeId="0" xr:uid="{FFC871A3-3354-41F1-A3AF-F114E0D66D82}">
      <text>
        <r>
          <rPr>
            <b/>
            <sz val="10"/>
            <color indexed="17"/>
            <rFont val="Tahoma"/>
            <family val="2"/>
            <charset val="238"/>
          </rPr>
          <t xml:space="preserve">spodnji limit preračunan na število ur zadržanosti
</t>
        </r>
      </text>
    </comment>
    <comment ref="D26" authorId="0" shapeId="0" xr:uid="{4FF21304-CBCC-43B5-BEB7-18447522A6B2}">
      <text>
        <r>
          <rPr>
            <b/>
            <sz val="10"/>
            <color indexed="17"/>
            <rFont val="Tahoma"/>
            <family val="2"/>
            <charset val="238"/>
          </rPr>
          <t xml:space="preserve">spodnji limit preračunan na število ur zadržanosti
</t>
        </r>
      </text>
    </comment>
    <comment ref="B39" authorId="2" shapeId="0" xr:uid="{85F586FE-5D4C-4260-8BB2-B053E7BB2918}">
      <text>
        <r>
          <rPr>
            <b/>
            <u/>
            <sz val="10"/>
            <color indexed="17"/>
            <rFont val="Tahoma"/>
            <family val="2"/>
            <charset val="238"/>
          </rPr>
          <t>Izpolni se le ob prvem prehodu v breme ZZZS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82503FD-BF71-42C2-B54A-5CECFBEDABAF}">
      <text>
        <r>
          <rPr>
            <b/>
            <sz val="10"/>
            <color indexed="17"/>
            <rFont val="Tahoma"/>
            <family val="2"/>
            <charset val="238"/>
          </rPr>
          <t>število ur delovne obveznosti delavca v ostalih dneh tedna z delovno soboto</t>
        </r>
      </text>
    </comment>
    <comment ref="H7" authorId="1" shapeId="0" xr:uid="{72B606E9-15E6-4EEE-AE24-3DEAD502AFB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86406E54-F712-479E-B0F5-A6406199C42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1F323EA7-5A29-46B5-A6E9-56E3B3341658}">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887FC2CC-92A1-4387-B718-209D1C2E7BB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F5CDB9-EF2E-4EE9-8E30-36207BE69C6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5470DD79-8CD8-4B59-9B24-8523D648BA03}">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931FF43-2C7D-478A-BB04-BA8E2C7FF2CA}">
      <text>
        <r>
          <rPr>
            <b/>
            <sz val="10"/>
            <color indexed="17"/>
            <rFont val="Tahoma"/>
            <family val="2"/>
            <charset val="238"/>
          </rPr>
          <t>vpišite v obliki
1,0000</t>
        </r>
        <r>
          <rPr>
            <sz val="8"/>
            <color indexed="81"/>
            <rFont val="Tahoma"/>
            <family val="2"/>
            <charset val="238"/>
          </rPr>
          <t xml:space="preserve">
</t>
        </r>
      </text>
    </comment>
    <comment ref="D17" authorId="2" shapeId="0" xr:uid="{B81B4387-4AE3-46DF-8774-72EEF5CA9EB1}">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6365D435-2534-46BA-95AF-C83CE22950D9}">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5A057AE6-3F9C-4CE5-B137-22BC8CCEB9E0}">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C0589CC-63B6-4C7B-88E5-5BACFF71BD4F}">
      <text>
        <r>
          <rPr>
            <b/>
            <sz val="10"/>
            <color indexed="17"/>
            <rFont val="Tahoma"/>
            <family val="2"/>
            <charset val="238"/>
          </rPr>
          <t>znesek urne osnove za delo, ki bi jo delavec imel, če bi delal v mesecu zadržanosti</t>
        </r>
      </text>
    </comment>
    <comment ref="D23" authorId="0" shapeId="0" xr:uid="{822F8D4A-E05F-417F-989A-C25E76EDB19A}">
      <text>
        <r>
          <rPr>
            <b/>
            <sz val="10"/>
            <color indexed="17"/>
            <rFont val="Tahoma"/>
            <family val="2"/>
            <charset val="238"/>
          </rPr>
          <t xml:space="preserve">spodnji limit preračunan na število ur zadržanosti
</t>
        </r>
      </text>
    </comment>
    <comment ref="D26" authorId="0" shapeId="0" xr:uid="{8BEE80AE-8EF5-4B1A-B8DC-B60E55DBB7A1}">
      <text>
        <r>
          <rPr>
            <b/>
            <sz val="10"/>
            <color indexed="17"/>
            <rFont val="Tahoma"/>
            <family val="2"/>
            <charset val="238"/>
          </rPr>
          <t xml:space="preserve">spodnji limit preračunan na število ur zadržanosti
</t>
        </r>
      </text>
    </comment>
    <comment ref="B39" authorId="2" shapeId="0" xr:uid="{5E711B3A-4237-4ADE-A6FA-642DB90F0A47}">
      <text>
        <r>
          <rPr>
            <b/>
            <u/>
            <sz val="10"/>
            <color indexed="17"/>
            <rFont val="Tahoma"/>
            <family val="2"/>
            <charset val="238"/>
          </rPr>
          <t>Izpolni se le ob prvem prehodu v breme ZZZS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642A246F-60FD-417D-A9B3-AD4B6BFCA709}">
      <text>
        <r>
          <rPr>
            <b/>
            <sz val="10"/>
            <color indexed="17"/>
            <rFont val="Tahoma"/>
            <family val="2"/>
            <charset val="238"/>
          </rPr>
          <t>število ur delovne obveznosti delavca v ostalih dneh tedna z delovno soboto</t>
        </r>
      </text>
    </comment>
    <comment ref="H7" authorId="1" shapeId="0" xr:uid="{A78D0088-0D23-470F-A4CF-195917A5C4C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7D56145B-BD1B-453C-849A-B35FBB21BFEB}">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6BEFE96-9B45-463E-9D76-CC63BDAA59B5}">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7C2B41B0-A898-465E-94A7-235A8B854EDB}">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D2140F7D-AD73-4B38-9200-DFE1C78E843E}">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265DF53B-F603-4893-8FA9-BCB2ECEFA058}">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596297D8-A18C-4E77-BEFE-084513E73067}">
      <text>
        <r>
          <rPr>
            <b/>
            <sz val="10"/>
            <color indexed="17"/>
            <rFont val="Tahoma"/>
            <family val="2"/>
            <charset val="238"/>
          </rPr>
          <t>vpišite v obliki
1,0000</t>
        </r>
        <r>
          <rPr>
            <sz val="8"/>
            <color indexed="81"/>
            <rFont val="Tahoma"/>
            <family val="2"/>
            <charset val="238"/>
          </rPr>
          <t xml:space="preserve">
</t>
        </r>
      </text>
    </comment>
    <comment ref="D17" authorId="2" shapeId="0" xr:uid="{941CDE14-6026-4C8E-B369-65FD96DF9D2D}">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5F7B03C0-5406-444F-88AB-87E136C6B6A7}">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A886F9D2-5B2C-4546-B699-37459D278BC6}">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DB80051C-85CF-4B50-AE32-BFBA25C438A3}">
      <text>
        <r>
          <rPr>
            <b/>
            <sz val="10"/>
            <color indexed="17"/>
            <rFont val="Tahoma"/>
            <family val="2"/>
            <charset val="238"/>
          </rPr>
          <t>znesek urne osnove za delo, ki bi jo delavec imel, če bi delal v mesecu zadržanosti</t>
        </r>
      </text>
    </comment>
    <comment ref="D23" authorId="0" shapeId="0" xr:uid="{5B6E4ADA-A6D7-4282-9D58-2D8B33E08F61}">
      <text>
        <r>
          <rPr>
            <b/>
            <sz val="10"/>
            <color indexed="17"/>
            <rFont val="Tahoma"/>
            <family val="2"/>
            <charset val="238"/>
          </rPr>
          <t xml:space="preserve">spodnji limit preračunan na število ur zadržanosti
</t>
        </r>
      </text>
    </comment>
    <comment ref="D26" authorId="0" shapeId="0" xr:uid="{CEC6048A-69DB-494B-AC8F-BBC63C9FDD42}">
      <text>
        <r>
          <rPr>
            <b/>
            <sz val="10"/>
            <color indexed="17"/>
            <rFont val="Tahoma"/>
            <family val="2"/>
            <charset val="238"/>
          </rPr>
          <t xml:space="preserve">spodnji limit preračunan na število ur zadržanosti
</t>
        </r>
      </text>
    </comment>
    <comment ref="B39" authorId="2" shapeId="0" xr:uid="{C9232CA6-66BD-436A-BC1E-B0BA888DE47E}">
      <text>
        <r>
          <rPr>
            <b/>
            <u/>
            <sz val="10"/>
            <color indexed="17"/>
            <rFont val="Tahoma"/>
            <family val="2"/>
            <charset val="238"/>
          </rPr>
          <t>Izpolni se le ob prvem prehodu v breme ZZZS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869A0D5-BD95-4998-892E-00B63945312E}">
      <text>
        <r>
          <rPr>
            <b/>
            <sz val="10"/>
            <color indexed="17"/>
            <rFont val="Tahoma"/>
            <family val="2"/>
            <charset val="238"/>
          </rPr>
          <t>število ur delovne obveznosti delavca v ostalih dneh tedna z delovno soboto</t>
        </r>
      </text>
    </comment>
    <comment ref="H7" authorId="1" shapeId="0" xr:uid="{B4E82AB1-2B3C-4F9E-A86C-8A1DB73A1ABE}">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45599395-FAFF-497D-891A-DA5BCD49AB85}">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B0477F79-552D-485B-99D7-DA0AA11C974C}">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B11670E7-EA6E-4CEE-94D5-2DA2A044E53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3D49E4B4-93F3-4881-A039-629FFD84C4BD}">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687934D1-B2AD-4EA9-9F08-01AF5D2E857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927B9163-5838-4FB7-8DBE-2F9CAC396635}">
      <text>
        <r>
          <rPr>
            <b/>
            <sz val="10"/>
            <color indexed="17"/>
            <rFont val="Tahoma"/>
            <family val="2"/>
            <charset val="238"/>
          </rPr>
          <t>vpišite v obliki
1,0000</t>
        </r>
        <r>
          <rPr>
            <sz val="8"/>
            <color indexed="81"/>
            <rFont val="Tahoma"/>
            <family val="2"/>
            <charset val="238"/>
          </rPr>
          <t xml:space="preserve">
</t>
        </r>
      </text>
    </comment>
    <comment ref="D17" authorId="2" shapeId="0" xr:uid="{CE9BC6DE-95B3-4A87-9E97-C0DE832B53F4}">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11A57D63-09CA-4A2A-8A5F-CD784F99EDD8}">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7465665E-08B1-4150-A4D1-98C0B7971869}">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C9F8ADD8-4CFC-4F21-969A-88285D53C105}">
      <text>
        <r>
          <rPr>
            <b/>
            <sz val="10"/>
            <color indexed="17"/>
            <rFont val="Tahoma"/>
            <family val="2"/>
            <charset val="238"/>
          </rPr>
          <t>znesek urne osnove za delo, ki bi jo delavec imel, če bi delal v mesecu zadržanosti</t>
        </r>
      </text>
    </comment>
    <comment ref="D23" authorId="0" shapeId="0" xr:uid="{5B28B052-93F8-4950-88E3-8237CF139B0E}">
      <text>
        <r>
          <rPr>
            <b/>
            <sz val="10"/>
            <color indexed="17"/>
            <rFont val="Tahoma"/>
            <family val="2"/>
            <charset val="238"/>
          </rPr>
          <t xml:space="preserve">spodnji limit preračunan na število ur zadržanosti
</t>
        </r>
      </text>
    </comment>
    <comment ref="D26" authorId="0" shapeId="0" xr:uid="{AC5FB433-E5EC-47E1-8F60-A9C23C22F13B}">
      <text>
        <r>
          <rPr>
            <b/>
            <sz val="10"/>
            <color indexed="17"/>
            <rFont val="Tahoma"/>
            <family val="2"/>
            <charset val="238"/>
          </rPr>
          <t xml:space="preserve">spodnji limit preračunan na število ur zadržanosti
</t>
        </r>
      </text>
    </comment>
    <comment ref="B39" authorId="2" shapeId="0" xr:uid="{163373B3-634C-487A-9E11-CADE71AFF81A}">
      <text>
        <r>
          <rPr>
            <b/>
            <u/>
            <sz val="10"/>
            <color indexed="17"/>
            <rFont val="Tahoma"/>
            <family val="2"/>
            <charset val="238"/>
          </rPr>
          <t>Izpolni se le ob prvem prehodu v breme ZZZS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Martina Copot</author>
    <author>KAZIMIR</author>
  </authors>
  <commentList>
    <comment ref="G6" authorId="0" shapeId="0" xr:uid="{2BFF8B92-168A-459C-B3B4-FF4396025A9F}">
      <text>
        <r>
          <rPr>
            <b/>
            <sz val="10"/>
            <color indexed="17"/>
            <rFont val="Tahoma"/>
            <family val="2"/>
            <charset val="238"/>
          </rPr>
          <t>število ur delovne obveznosti delavca v ostalih dneh tedna z delovno soboto</t>
        </r>
      </text>
    </comment>
    <comment ref="H7" authorId="1" shapeId="0" xr:uid="{1A5FAED3-4EFA-418A-871D-5133230850EC}">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1" shapeId="0" xr:uid="{09DD080D-6E12-4864-A713-7BE241E3A83C}">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1" shapeId="0" xr:uid="{7FE28ED0-DA6F-4FF7-8F67-E9E9B5532DAA}">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1" shapeId="0" xr:uid="{02AF0A06-BC6F-45EF-AEFD-D7B473795BA1}">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C11" authorId="1" shapeId="0" xr:uid="{F3287E1A-4585-4C1F-A173-6948A93ADAC7}">
      <text>
        <r>
          <rPr>
            <b/>
            <sz val="9"/>
            <color indexed="81"/>
            <rFont val="Tahoma"/>
            <family val="2"/>
            <charset val="238"/>
          </rPr>
          <t>Kliknite na polje in nato na puščico ter izberite A ali B.
Pri razlogih zadržanosti 03, 04, 06, 10, 11 je lahko oznaka A ali B. 
Pri razlogih zadržanosti 01, 02, 05, 07, 08, 09, 12 se za prvih 90 koledarskih dni zadržanosti v breme ZZZS izbere ''A'', od vključno 91. koledarskega dne zadržanosti v breme ZZZS pa ''B''. 
V primeru, da se je zadržanost v breme ZZZS pričela pred 31.05.2012, se vedno izbere ''B'', saj za te osebe ne veljajo določbe ZUJF - glejte  vsebinska navodila za delodajalce na spletni strani.</t>
        </r>
      </text>
    </comment>
    <comment ref="D13" authorId="2" shapeId="0" xr:uid="{F1197EC1-9DF3-4816-9942-007D69ABBC52}">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10"/>
            <rFont val="Tahoma"/>
            <family val="2"/>
            <charset val="238"/>
          </rPr>
          <t>07</t>
        </r>
        <r>
          <rPr>
            <b/>
            <sz val="10"/>
            <color indexed="81"/>
            <rFont val="Tahoma"/>
            <family val="2"/>
            <charset val="238"/>
          </rPr>
          <t xml:space="preserve"> - </t>
        </r>
        <r>
          <rPr>
            <b/>
            <sz val="10"/>
            <color indexed="17"/>
            <rFont val="Tahoma"/>
            <family val="2"/>
            <charset val="238"/>
          </rPr>
          <t>transplantacija</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10"/>
            <rFont val="Tahoma"/>
            <family val="2"/>
            <charset val="238"/>
          </rPr>
          <t>08</t>
        </r>
        <r>
          <rPr>
            <b/>
            <sz val="10"/>
            <color indexed="81"/>
            <rFont val="Tahoma"/>
            <family val="2"/>
            <charset val="238"/>
          </rPr>
          <t xml:space="preserve"> - </t>
        </r>
        <r>
          <rPr>
            <b/>
            <sz val="10"/>
            <color indexed="17"/>
            <rFont val="Tahoma"/>
            <family val="2"/>
            <charset val="238"/>
          </rPr>
          <t>izolacija</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10"/>
            <rFont val="Tahoma"/>
            <family val="2"/>
            <charset val="238"/>
          </rPr>
          <t>09</t>
        </r>
        <r>
          <rPr>
            <b/>
            <sz val="10"/>
            <color indexed="81"/>
            <rFont val="Tahoma"/>
            <family val="2"/>
            <charset val="238"/>
          </rPr>
          <t xml:space="preserve"> - </t>
        </r>
        <r>
          <rPr>
            <b/>
            <sz val="10"/>
            <color indexed="17"/>
            <rFont val="Tahoma"/>
            <family val="2"/>
            <charset val="238"/>
          </rPr>
          <t>spremstvo</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10"/>
            <rFont val="Tahoma"/>
            <family val="2"/>
            <charset val="238"/>
          </rPr>
          <t>10</t>
        </r>
        <r>
          <rPr>
            <b/>
            <sz val="10"/>
            <color indexed="81"/>
            <rFont val="Tahoma"/>
            <family val="2"/>
            <charset val="238"/>
          </rPr>
          <t xml:space="preserve"> - </t>
        </r>
        <r>
          <rPr>
            <b/>
            <sz val="10"/>
            <color indexed="17"/>
            <rFont val="Tahoma"/>
            <family val="2"/>
            <charset val="238"/>
          </rPr>
          <t>uspos.za rehab.otroka</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10"/>
            <rFont val="Tahoma"/>
            <family val="2"/>
            <charset val="238"/>
          </rPr>
          <t>11</t>
        </r>
        <r>
          <rPr>
            <b/>
            <sz val="10"/>
            <color indexed="81"/>
            <rFont val="Tahoma"/>
            <family val="2"/>
            <charset val="238"/>
          </rPr>
          <t xml:space="preserve"> - </t>
        </r>
        <r>
          <rPr>
            <b/>
            <sz val="10"/>
            <color indexed="17"/>
            <rFont val="Tahoma"/>
            <family val="2"/>
            <charset val="238"/>
          </rPr>
          <t>poš.pri akt.iz 18.čl.</t>
        </r>
        <r>
          <rPr>
            <b/>
            <sz val="10"/>
            <color indexed="81"/>
            <rFont val="Tahoma"/>
            <family val="2"/>
            <charset val="238"/>
          </rPr>
          <t xml:space="preserve">
</t>
        </r>
        <r>
          <rPr>
            <b/>
            <sz val="10"/>
            <color indexed="10"/>
            <rFont val="Tahoma"/>
            <family val="2"/>
            <charset val="238"/>
          </rPr>
          <t>06</t>
        </r>
        <r>
          <rPr>
            <b/>
            <sz val="10"/>
            <color indexed="81"/>
            <rFont val="Tahoma"/>
            <family val="2"/>
            <charset val="238"/>
          </rPr>
          <t xml:space="preserve"> - </t>
        </r>
        <r>
          <rPr>
            <b/>
            <sz val="10"/>
            <color indexed="17"/>
            <rFont val="Tahoma"/>
            <family val="2"/>
            <charset val="238"/>
          </rPr>
          <t xml:space="preserve">nega </t>
        </r>
        <r>
          <rPr>
            <b/>
            <sz val="10"/>
            <color indexed="81"/>
            <rFont val="Tahoma"/>
            <family val="2"/>
            <charset val="238"/>
          </rPr>
          <t xml:space="preserve">                                   </t>
        </r>
        <r>
          <rPr>
            <b/>
            <sz val="10"/>
            <color indexed="10"/>
            <rFont val="Tahoma"/>
            <family val="2"/>
            <charset val="238"/>
          </rPr>
          <t>12</t>
        </r>
        <r>
          <rPr>
            <b/>
            <sz val="10"/>
            <color indexed="81"/>
            <rFont val="Tahoma"/>
            <family val="2"/>
            <charset val="238"/>
          </rPr>
          <t xml:space="preserve"> - </t>
        </r>
        <r>
          <rPr>
            <b/>
            <sz val="10"/>
            <color indexed="17"/>
            <rFont val="Tahoma"/>
            <family val="2"/>
            <charset val="238"/>
          </rPr>
          <t>darovanje krvi</t>
        </r>
      </text>
    </comment>
    <comment ref="D15" authorId="2" shapeId="0" xr:uid="{DB5AFFB4-67D7-4F81-9C4C-E5A8BE5623C9}">
      <text>
        <r>
          <rPr>
            <b/>
            <sz val="10"/>
            <color indexed="17"/>
            <rFont val="Tahoma"/>
            <family val="2"/>
            <charset val="238"/>
          </rPr>
          <t>vpišite v obliki
1,0000</t>
        </r>
        <r>
          <rPr>
            <sz val="8"/>
            <color indexed="81"/>
            <rFont val="Tahoma"/>
            <family val="2"/>
            <charset val="238"/>
          </rPr>
          <t xml:space="preserve">
</t>
        </r>
      </text>
    </comment>
    <comment ref="D17" authorId="2" shapeId="0" xr:uid="{DB81947E-EF80-4BC2-9BA4-2C3C08DD35EF}">
      <text>
        <r>
          <rPr>
            <b/>
            <sz val="10"/>
            <color indexed="17"/>
            <rFont val="Tahoma"/>
            <family val="2"/>
            <charset val="238"/>
          </rPr>
          <t>izpolni se le, če delavec ni imel plače in nadomestil oziroma osnove za plačilo prispevkov v celotnem koledarskem letu pred nastopom zadržanosti</t>
        </r>
      </text>
    </comment>
    <comment ref="D18" authorId="2" shapeId="0" xr:uid="{93CF48F6-2D7A-4606-AF38-69A5E3983D1D}">
      <text>
        <r>
          <rPr>
            <b/>
            <u/>
            <sz val="10"/>
            <color indexed="17"/>
            <rFont val="Tahoma"/>
            <family val="2"/>
            <charset val="238"/>
          </rPr>
          <t>seštevek</t>
        </r>
        <r>
          <rPr>
            <b/>
            <sz val="10"/>
            <color indexed="17"/>
            <rFont val="Tahoma"/>
            <family val="2"/>
            <charset val="238"/>
          </rPr>
          <t xml:space="preserve"> izplačanih bruto plač in nadomestil oziroma osnov za plačilo prispevkov v letu, iz katerega je osnova za nadomestilo</t>
        </r>
      </text>
    </comment>
    <comment ref="D19" authorId="0" shapeId="0" xr:uid="{8307A8B7-82CD-4BAD-A34F-984345EFD985}">
      <text>
        <r>
          <rPr>
            <b/>
            <sz val="10"/>
            <color indexed="17"/>
            <rFont val="Tahoma"/>
            <family val="2"/>
            <charset val="238"/>
          </rPr>
          <t>skupno število ur, za katere je bilo izvršeno izplačilo plač in nadomestil oziroma za katere je delavec imel osnovo za plačilo prispevkov v letu osnove</t>
        </r>
      </text>
    </comment>
    <comment ref="D21" authorId="0" shapeId="0" xr:uid="{B9E5A0AC-0186-459C-8F75-D4DBB611E584}">
      <text>
        <r>
          <rPr>
            <b/>
            <sz val="10"/>
            <color indexed="17"/>
            <rFont val="Tahoma"/>
            <family val="2"/>
            <charset val="238"/>
          </rPr>
          <t>znesek urne osnove za delo, ki bi jo delavec imel, če bi delal v mesecu zadržanosti</t>
        </r>
      </text>
    </comment>
    <comment ref="D23" authorId="0" shapeId="0" xr:uid="{6E06A45A-17BC-4C69-9463-A663A877E4CC}">
      <text>
        <r>
          <rPr>
            <b/>
            <sz val="10"/>
            <color indexed="17"/>
            <rFont val="Tahoma"/>
            <family val="2"/>
            <charset val="238"/>
          </rPr>
          <t xml:space="preserve">spodnji limit preračunan na število ur zadržanosti
</t>
        </r>
      </text>
    </comment>
    <comment ref="D26" authorId="0" shapeId="0" xr:uid="{666C822F-EFC1-42E0-B29F-10283DE66655}">
      <text>
        <r>
          <rPr>
            <b/>
            <sz val="10"/>
            <color indexed="17"/>
            <rFont val="Tahoma"/>
            <family val="2"/>
            <charset val="238"/>
          </rPr>
          <t xml:space="preserve">spodnji limit preračunan na število ur zadržanosti
</t>
        </r>
      </text>
    </comment>
    <comment ref="B39" authorId="2" shapeId="0" xr:uid="{D96545DE-B548-4973-8C2A-3F2C34F59A26}">
      <text>
        <r>
          <rPr>
            <b/>
            <u/>
            <sz val="10"/>
            <color indexed="17"/>
            <rFont val="Tahoma"/>
            <family val="2"/>
            <charset val="238"/>
          </rPr>
          <t>Izpolni se le ob prvem prehodu v breme ZZZS</t>
        </r>
      </text>
    </comment>
  </commentList>
</comments>
</file>

<file path=xl/sharedStrings.xml><?xml version="1.0" encoding="utf-8"?>
<sst xmlns="http://schemas.openxmlformats.org/spreadsheetml/2006/main" count="671" uniqueCount="171">
  <si>
    <t>število dejanskih ur zadržanosti</t>
  </si>
  <si>
    <t>od</t>
  </si>
  <si>
    <t>do</t>
  </si>
  <si>
    <t>zadržanost v breme ZZZS</t>
  </si>
  <si>
    <t>šifra razloga zadržanosti</t>
  </si>
  <si>
    <t>II. bruto</t>
  </si>
  <si>
    <t>ur</t>
  </si>
  <si>
    <t>Zap.</t>
  </si>
  <si>
    <t>št.</t>
  </si>
  <si>
    <t>TRANSAKCIJSKI RAČUN:</t>
  </si>
  <si>
    <t>Podpis odgovorne osebe</t>
  </si>
  <si>
    <t xml:space="preserve">Šifra </t>
  </si>
  <si>
    <t>I. bruto</t>
  </si>
  <si>
    <t>delodajalca</t>
  </si>
  <si>
    <t>Datum:</t>
  </si>
  <si>
    <t>Žig</t>
  </si>
  <si>
    <t>davčna številka</t>
  </si>
  <si>
    <t>prispevki od</t>
  </si>
  <si>
    <t>razlike do</t>
  </si>
  <si>
    <t xml:space="preserve">skupaj </t>
  </si>
  <si>
    <t>osebo</t>
  </si>
  <si>
    <t>Datum izplačila delavcem:</t>
  </si>
  <si>
    <t>ali davčna št</t>
  </si>
  <si>
    <t>ZZZS št.</t>
  </si>
  <si>
    <t>za zavarovano</t>
  </si>
  <si>
    <t>dni</t>
  </si>
  <si>
    <t xml:space="preserve">Delodajalcem se prizna povračilo oziroma refundacijah izplačanih nadomestil plač delavcem v višini, ki jo izračuna Zavod </t>
  </si>
  <si>
    <t>BOLEZEN</t>
  </si>
  <si>
    <t>POŠKODBA IZVEN DELA</t>
  </si>
  <si>
    <t>POKLICNA BOLEZEN</t>
  </si>
  <si>
    <t>POŠKODBA PRI DELU</t>
  </si>
  <si>
    <t>NEGA</t>
  </si>
  <si>
    <t>TRANSPLANTACIJA</t>
  </si>
  <si>
    <t>IZOLACIJA</t>
  </si>
  <si>
    <t>SPREMSTVO</t>
  </si>
  <si>
    <t>Naziv</t>
  </si>
  <si>
    <t>DAROVANJE KRVI</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</si>
  <si>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</si>
  <si>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</si>
  <si>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</si>
  <si>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</si>
  <si>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dejanska mesečna obvezn. :</t>
  </si>
  <si>
    <t>dejanska tedenska obvezn. :</t>
  </si>
  <si>
    <t>datumi delovnih sobot :</t>
  </si>
  <si>
    <t>št. ur ob ostalih dneh :</t>
  </si>
  <si>
    <t>šifra razloga zadržanosti :</t>
  </si>
  <si>
    <t>odstotek osnove glede na razlog :</t>
  </si>
  <si>
    <t>količnik valorizacije :</t>
  </si>
  <si>
    <t>leto osnove :</t>
  </si>
  <si>
    <t>meseci izplačil :</t>
  </si>
  <si>
    <t>skupna bruto osnova za nadom. :</t>
  </si>
  <si>
    <t>skupno število ur osnove :</t>
  </si>
  <si>
    <t>izhodiščna urna osnova :</t>
  </si>
  <si>
    <t>prispevki delodajalca :</t>
  </si>
  <si>
    <t>skupaj za zavarovano osebo :</t>
  </si>
  <si>
    <t>II. bruto :</t>
  </si>
  <si>
    <t>POŠKODBA PO TRETJI OSEBI IZVEN DELA</t>
  </si>
  <si>
    <t>POŠKODBA, NASTALA PRI AKTIVNOSTIH IZ 18. ČLENA ZAKONA</t>
  </si>
  <si>
    <t>ur          razporejena na :</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</si>
  <si>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</si>
  <si>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</si>
  <si>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</si>
  <si>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</si>
  <si>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Datum :</t>
  </si>
  <si>
    <t xml:space="preserve">Na zadnjem listu ''zahtevek'' se sproti oblikuje zahtevek Zavodu za zdravstveno zavarovanje Slovenije za refundacijo bruto </t>
  </si>
  <si>
    <t>št. ur ob sobotah :</t>
  </si>
  <si>
    <t>USPOSABLJANJE ZA REHABILITACIJO OTROKA</t>
  </si>
  <si>
    <t>A</t>
  </si>
  <si>
    <t>B</t>
  </si>
  <si>
    <t>Oznaka A ali B:</t>
  </si>
  <si>
    <t xml:space="preserve">Vlagatelj zahtevka za refundacijo mora pripraviti ločen obračun: </t>
  </si>
  <si>
    <t xml:space="preserve">- za določene razloge zadržanosti tudi za vsako obdobje, ki ima glede na določbe ZUJF drugačen odstotek zmanjšanja osnove </t>
  </si>
  <si>
    <t>- za vsak koledarski mesec zadržanosti posebej,</t>
  </si>
  <si>
    <t>- za vsako obdobje drugačne preostale delazmožnosti (ločeno za krajši in ločeno za polni delovni čas zadržanosti),</t>
  </si>
  <si>
    <t>A ali B</t>
  </si>
  <si>
    <t>Za razloge zadržanosti</t>
  </si>
  <si>
    <t>za celotno obdobje neprekinjene zadržanosti v breme ZZZS</t>
  </si>
  <si>
    <t>odstotek osnove nad 90 koledarskih dni  zadržanosti v breme ZZZS</t>
  </si>
  <si>
    <t>odstotek osnove za prvih 90 koledarskih dni zadržanosti v breme ZZZS</t>
  </si>
  <si>
    <t>do vključno 90. koledarskega dneva</t>
  </si>
  <si>
    <t>od vključno 91. koledarskega dneva</t>
  </si>
  <si>
    <t xml:space="preserve">  (če pride prehod na drug % med mesecem, je potrebno pripraviti en obračun do vključno 90. koledarskega dne zadržanosti</t>
  </si>
  <si>
    <t xml:space="preserve">   v breme ZZZS in drug obračun od vključno 91. koledarskega dne dalje).</t>
  </si>
  <si>
    <t>*Znižani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t>
  </si>
  <si>
    <t>Upoštevanje odstotka znižanja osnove za obdobje zadržanosti v breme ZZZS*</t>
  </si>
  <si>
    <t>% prisp.</t>
  </si>
  <si>
    <t>za ZAP.</t>
  </si>
  <si>
    <t>delodaj.</t>
  </si>
  <si>
    <t>PIZ</t>
  </si>
  <si>
    <t>% opr.</t>
  </si>
  <si>
    <t>ZZZS št./davčna št. :</t>
  </si>
  <si>
    <t>MŠPRS</t>
  </si>
  <si>
    <t>prispevki</t>
  </si>
  <si>
    <t>skupaj prisp.od razlike do min.osnove :</t>
  </si>
  <si>
    <t>Priimek in ime zavarovane osebe</t>
  </si>
  <si>
    <t>invalid nad kvoto</t>
  </si>
  <si>
    <t>minim. osnove</t>
  </si>
  <si>
    <t>SKUPAJ</t>
  </si>
  <si>
    <t>e-naslov za posredovanje obvestil:</t>
  </si>
  <si>
    <t>telefonska št. kontaktne osebe</t>
  </si>
  <si>
    <t>prisp. delodaj.</t>
  </si>
  <si>
    <t>oprostitev vseh</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</si>
  <si>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</si>
  <si>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</si>
  <si>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</si>
  <si>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</si>
  <si>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 xml:space="preserve">prisp. </t>
  </si>
  <si>
    <t xml:space="preserve"> 01, 02, 05, 08, 09</t>
  </si>
  <si>
    <t>Izpisan vnosni list z vsemi potrebnimi podatki za posamezni obračun z žigom in podpisom potrdi odgovorna oseba delodajalca.</t>
  </si>
  <si>
    <t>se priloži k obračunu (če se nanaša na posameznega delavca oz. obračun) ali k zahtevku, če se nanaša na celotni zahtevek.</t>
  </si>
  <si>
    <r>
      <t xml:space="preserve">V primeru, da delodajalec uporablja </t>
    </r>
    <r>
      <rPr>
        <b/>
        <u/>
        <sz val="10"/>
        <color rgb="FF008000"/>
        <rFont val="Arial CE"/>
        <charset val="238"/>
      </rPr>
      <t>posebni delovni koledar</t>
    </r>
    <r>
      <rPr>
        <b/>
        <sz val="10"/>
        <color indexed="17"/>
        <rFont val="Arial CE"/>
        <family val="2"/>
        <charset val="238"/>
      </rPr>
      <t xml:space="preserve">, ki ga ni možno prikazati na obračunu, </t>
    </r>
  </si>
  <si>
    <r>
      <t xml:space="preserve">V kolikor je podlaga za obračun </t>
    </r>
    <r>
      <rPr>
        <b/>
        <u/>
        <sz val="10"/>
        <color rgb="FF008000"/>
        <rFont val="Arial CE"/>
        <charset val="238"/>
      </rPr>
      <t>sodba sodišča</t>
    </r>
    <r>
      <rPr>
        <b/>
        <sz val="10"/>
        <color indexed="17"/>
        <rFont val="Arial CE"/>
        <family val="2"/>
        <charset val="238"/>
      </rPr>
      <t xml:space="preserve"> (ki nadomešča eBOLe), se priloži k obračunu kopija sodbe.</t>
    </r>
  </si>
  <si>
    <t xml:space="preserve">Število prilog: </t>
  </si>
  <si>
    <t>Delodajalec (naziv, naslov)</t>
  </si>
  <si>
    <t>nadomestil plače in prispevkov od razlike do minimalne plače.</t>
  </si>
  <si>
    <t>Z žigom in podpisom odgovorne osebe potrjujemo, da smo delavcem na seznamu izplačali prikazana nadomestila in poravnali vse zakonske obveznosti.</t>
  </si>
  <si>
    <t>SOBIVANJE Z OTROKOM</t>
  </si>
  <si>
    <t xml:space="preserve"> 03, 04, 06, 07, 10, 11, 12, 16</t>
  </si>
  <si>
    <t>SPODNJI LIMIT ZA CELOMESEČNO DELOVNO OBVEZNOST</t>
  </si>
  <si>
    <t>urna osnova za nadom. iz izh.ur.osn.:</t>
  </si>
  <si>
    <t>I. bruto ob upoštevanju spodnjega limita :</t>
  </si>
  <si>
    <t>V polje ZnUrnaOsnovaZaNadomestilo se vpiše:</t>
  </si>
  <si>
    <t xml:space="preserve">Če je izračun po urni osnovi na nadomestilo, izračunani iz izhodiščne urne osnove : </t>
  </si>
  <si>
    <t>Če je izračun po zgornjem limitu :</t>
  </si>
  <si>
    <t xml:space="preserve">Če je izračun po urni osnovi na nadom., izračunani iz izhodiščne urne osnove : </t>
  </si>
  <si>
    <t>Če je izračun po zgornjem limitu (urni osnovi za delo) :</t>
  </si>
  <si>
    <t xml:space="preserve">datumi delovnih sobot v preteklih 20 oz. 30 delovnih dneh </t>
  </si>
  <si>
    <t xml:space="preserve">s štirimi decimalkami </t>
  </si>
  <si>
    <t xml:space="preserve">z dvema decimalkama </t>
  </si>
  <si>
    <t>Pri izračunu I. bruto nadomestila se z urami zadržanosti pomnoži podatek:</t>
  </si>
  <si>
    <t>prispevki delod. PIZ :</t>
  </si>
  <si>
    <t>prispevki delod. ZZ :</t>
  </si>
  <si>
    <t>prispevki delod. ZAP :</t>
  </si>
  <si>
    <t>prispevki delod. SV :</t>
  </si>
  <si>
    <t>prispevki poš.pri delu :</t>
  </si>
  <si>
    <t>inval.podjetje oz. invalid nad kvoto :</t>
  </si>
  <si>
    <t>brez vseh prisp.delodajalca :</t>
  </si>
  <si>
    <t>% prispev. delod. ZAP :</t>
  </si>
  <si>
    <t>%oprostitve pris.delod. za PIZ :</t>
  </si>
  <si>
    <t>olajšava prispevkov za PIZ :</t>
  </si>
  <si>
    <t>polni prispevki delod. PIZ :</t>
  </si>
  <si>
    <r>
      <t xml:space="preserve">Če bi </t>
    </r>
    <r>
      <rPr>
        <b/>
        <u/>
        <sz val="11"/>
        <rFont val="Arial CE"/>
        <charset val="238"/>
      </rPr>
      <t xml:space="preserve">delavec-ka </t>
    </r>
    <r>
      <rPr>
        <sz val="11"/>
        <rFont val="Arial CE"/>
        <family val="2"/>
        <charset val="238"/>
      </rPr>
      <t>v mesecu zadržanosti od dela delal-a, bi znašala:</t>
    </r>
  </si>
  <si>
    <t>Žig in podpis
odgovorne osebe:</t>
  </si>
  <si>
    <t xml:space="preserve">urna osnova za delo - zgornji limit :
</t>
  </si>
  <si>
    <t>število normiranih ur zadržanosti</t>
  </si>
  <si>
    <t>povprečna mesečna obvezn. :</t>
  </si>
  <si>
    <t>dejanska mesečna obveznost delodajalca/org.enote/skupine:</t>
  </si>
  <si>
    <t>povprečna mesečna obveznost delodajalca/org.enote/skupine:</t>
  </si>
  <si>
    <t xml:space="preserve">Povpreč.mes.obv. zahtevka : </t>
  </si>
  <si>
    <t xml:space="preserve">skupno št. delov.dni v mesecu: </t>
  </si>
  <si>
    <t xml:space="preserve">za mesec: </t>
  </si>
  <si>
    <t>leta</t>
  </si>
  <si>
    <r>
      <t xml:space="preserve">BRUTO NADOMESTIL PLAČ IN PRISPEVKOV OD RAZLIKE DO MINIMALNE PLAČE - </t>
    </r>
    <r>
      <rPr>
        <b/>
        <u/>
        <sz val="9"/>
        <rFont val="Arial CE"/>
        <charset val="238"/>
      </rPr>
      <t>FIKSNI OBRAČUN</t>
    </r>
  </si>
  <si>
    <t>norm.</t>
  </si>
  <si>
    <t>Če je izračun po na uro preračunanem spodnjem limitu :</t>
  </si>
  <si>
    <t>na uro preračunan spodnji limit :</t>
  </si>
  <si>
    <t xml:space="preserve">s šestimi decimalkami </t>
  </si>
  <si>
    <t>za leto 2024</t>
  </si>
  <si>
    <t>NAJVIŠJE NADOMESTILO ZA ZA CELOMESEČNO DELOVNO OBVEZNOST</t>
  </si>
  <si>
    <t>preračuno najvišje nadomestilo :</t>
  </si>
  <si>
    <t>preračunan spodnji limit :</t>
  </si>
  <si>
    <t>Če je izračun po spodnjem limitu :</t>
  </si>
  <si>
    <t>na uro preračunano najvišje nadomestilo :</t>
  </si>
  <si>
    <r>
      <rPr>
        <b/>
        <sz val="11"/>
        <rFont val="Arial CE"/>
        <charset val="238"/>
      </rPr>
      <t xml:space="preserve">I. bruto </t>
    </r>
    <r>
      <rPr>
        <b/>
        <sz val="11"/>
        <color theme="1"/>
        <rFont val="Arial CE"/>
        <charset val="238"/>
      </rPr>
      <t>iz</t>
    </r>
    <r>
      <rPr>
        <b/>
        <sz val="11"/>
        <color rgb="FF7030A0"/>
        <rFont val="Arial CE"/>
        <charset val="238"/>
      </rPr>
      <t xml:space="preserve"> </t>
    </r>
    <r>
      <rPr>
        <b/>
        <sz val="11"/>
        <color theme="9" tint="-0.249977111117893"/>
        <rFont val="Arial CE"/>
        <charset val="238"/>
      </rPr>
      <t>osnove</t>
    </r>
    <r>
      <rPr>
        <b/>
        <sz val="11"/>
        <color theme="1"/>
        <rFont val="Arial CE"/>
        <family val="2"/>
        <charset val="238"/>
      </rPr>
      <t>/</t>
    </r>
    <r>
      <rPr>
        <b/>
        <sz val="11"/>
        <color rgb="FF0070C0"/>
        <rFont val="Arial CE"/>
        <charset val="238"/>
      </rPr>
      <t>zg. limita</t>
    </r>
    <r>
      <rPr>
        <b/>
        <sz val="11"/>
        <color rgb="FF7030A0"/>
        <rFont val="Arial CE"/>
        <charset val="238"/>
      </rPr>
      <t>/najviš.nadom.</t>
    </r>
    <r>
      <rPr>
        <b/>
        <sz val="11"/>
        <color rgb="FF0070C0"/>
        <rFont val="Arial CE"/>
        <charset val="238"/>
      </rPr>
      <t xml:space="preserve"> :</t>
    </r>
  </si>
  <si>
    <t>Če je izračun po na uro preračunanem najvišjem nadomestilu :</t>
  </si>
  <si>
    <t>Če je podlaga za obračun ePotrdilo (eBOL, ePODK), k izpisu obračuna ni potrebno priložiti vizualiziranega in izpisanega ePotrdila.</t>
  </si>
  <si>
    <r>
      <rPr>
        <b/>
        <u/>
        <sz val="10"/>
        <color rgb="FFC00000"/>
        <rFont val="Arial CE"/>
        <charset val="238"/>
      </rPr>
      <t>Vrstni red določitve podatkov za izračun bruto I:</t>
    </r>
    <r>
      <rPr>
        <sz val="10"/>
        <rFont val="Arial CE"/>
        <charset val="238"/>
      </rPr>
      <t xml:space="preserve">
</t>
    </r>
    <r>
      <rPr>
        <b/>
        <sz val="10"/>
        <color rgb="FFC00000"/>
        <rFont val="Arial CE"/>
        <charset val="238"/>
      </rPr>
      <t>1)</t>
    </r>
    <r>
      <rPr>
        <sz val="10"/>
        <rFont val="Arial CE"/>
        <charset val="238"/>
      </rPr>
      <t xml:space="preserve"> če je </t>
    </r>
    <r>
      <rPr>
        <b/>
        <sz val="10"/>
        <color theme="9" tint="-0.249977111117893"/>
        <rFont val="Arial CE"/>
        <charset val="238"/>
      </rPr>
      <t>urna osnova za nadom. iz izh. urne osnove</t>
    </r>
    <r>
      <rPr>
        <sz val="10"/>
        <rFont val="Arial CE"/>
        <charset val="238"/>
      </rPr>
      <t xml:space="preserve"> </t>
    </r>
    <r>
      <rPr>
        <b/>
        <u/>
        <sz val="10"/>
        <rFont val="Arial CE"/>
        <charset val="238"/>
      </rPr>
      <t>nižja</t>
    </r>
    <r>
      <rPr>
        <sz val="10"/>
        <rFont val="Arial CE"/>
        <charset val="238"/>
      </rPr>
      <t xml:space="preserve"> kot </t>
    </r>
    <r>
      <rPr>
        <b/>
        <sz val="10"/>
        <color rgb="FF0070C0"/>
        <rFont val="Arial CE"/>
        <charset val="238"/>
      </rPr>
      <t>zgornji limit</t>
    </r>
    <r>
      <rPr>
        <sz val="10"/>
        <rFont val="Arial CE"/>
        <charset val="238"/>
      </rPr>
      <t xml:space="preserve">, z urami v breme ZZZS pomnožimo </t>
    </r>
    <r>
      <rPr>
        <b/>
        <sz val="10"/>
        <color theme="9" tint="-0.249977111117893"/>
        <rFont val="Arial CE"/>
        <charset val="238"/>
      </rPr>
      <t>urno osn.za nadom. iz izh.ur.osnove</t>
    </r>
    <r>
      <rPr>
        <sz val="10"/>
        <rFont val="Arial CE"/>
        <charset val="238"/>
      </rPr>
      <t xml:space="preserve"> (z 2 decimalkama) in rezultat zaokrožimo na 2 decimalki. 
</t>
    </r>
    <r>
      <rPr>
        <b/>
        <sz val="10"/>
        <color rgb="FFC00000"/>
        <rFont val="Arial CE"/>
        <charset val="238"/>
      </rPr>
      <t>2)</t>
    </r>
    <r>
      <rPr>
        <sz val="10"/>
        <rFont val="Arial CE"/>
        <charset val="238"/>
      </rPr>
      <t xml:space="preserve"> če je </t>
    </r>
    <r>
      <rPr>
        <b/>
        <sz val="10"/>
        <color rgb="FF0070C0"/>
        <rFont val="Arial CE"/>
        <charset val="238"/>
      </rPr>
      <t xml:space="preserve">zgornji limit </t>
    </r>
    <r>
      <rPr>
        <b/>
        <u/>
        <sz val="10"/>
        <rFont val="Arial CE"/>
        <charset val="238"/>
      </rPr>
      <t>nižji</t>
    </r>
    <r>
      <rPr>
        <sz val="10"/>
        <rFont val="Arial CE"/>
        <charset val="238"/>
      </rPr>
      <t xml:space="preserve"> kot </t>
    </r>
    <r>
      <rPr>
        <b/>
        <sz val="10"/>
        <color theme="9" tint="-0.249977111117893"/>
        <rFont val="Arial CE"/>
        <charset val="238"/>
      </rPr>
      <t>urna osnova za nadom. iz izh. urne osnove</t>
    </r>
    <r>
      <rPr>
        <sz val="10"/>
        <rFont val="Arial CE"/>
        <charset val="238"/>
      </rPr>
      <t xml:space="preserve">, z urami v breme ZZZS pomnožimo </t>
    </r>
    <r>
      <rPr>
        <b/>
        <sz val="10"/>
        <color rgb="FF0070C0"/>
        <rFont val="Arial CE"/>
        <charset val="238"/>
      </rPr>
      <t>zgornji limit</t>
    </r>
    <r>
      <rPr>
        <sz val="10"/>
        <rFont val="Arial CE"/>
        <charset val="238"/>
      </rPr>
      <t xml:space="preserve"> (s 4 decimalkami) in rezultat zaokrožimo na 2 decimalki. 
</t>
    </r>
    <r>
      <rPr>
        <b/>
        <sz val="10"/>
        <color rgb="FFC00000"/>
        <rFont val="Arial CE"/>
        <charset val="238"/>
      </rPr>
      <t>3)</t>
    </r>
    <r>
      <rPr>
        <sz val="10"/>
        <color rgb="FFC00000"/>
        <rFont val="Arial CE"/>
        <charset val="238"/>
      </rPr>
      <t xml:space="preserve"> </t>
    </r>
    <r>
      <rPr>
        <sz val="10"/>
        <rFont val="Arial CE"/>
        <charset val="238"/>
      </rPr>
      <t xml:space="preserve"> če je </t>
    </r>
    <r>
      <rPr>
        <b/>
        <sz val="10"/>
        <color rgb="FF7030A0"/>
        <rFont val="Arial CE"/>
        <charset val="238"/>
      </rPr>
      <t>na uro preračunano najvišje nadomestilo</t>
    </r>
    <r>
      <rPr>
        <sz val="10"/>
        <rFont val="Arial CE"/>
        <charset val="238"/>
      </rPr>
      <t xml:space="preserve">  (zaokroženo na 6 decimalk) nižje kot</t>
    </r>
    <r>
      <rPr>
        <b/>
        <sz val="10"/>
        <color rgb="FF0070C0"/>
        <rFont val="Arial CE"/>
        <charset val="238"/>
      </rPr>
      <t xml:space="preserve"> zgornji limit</t>
    </r>
    <r>
      <rPr>
        <sz val="10"/>
        <rFont val="Arial CE"/>
        <charset val="238"/>
      </rPr>
      <t xml:space="preserve"> oz.  </t>
    </r>
    <r>
      <rPr>
        <b/>
        <sz val="10"/>
        <color theme="9" tint="-0.249977111117893"/>
        <rFont val="Arial CE"/>
        <charset val="238"/>
      </rPr>
      <t>urna osnova za nadom. iz izh. urne osnove</t>
    </r>
    <r>
      <rPr>
        <sz val="10"/>
        <rFont val="Arial CE"/>
        <charset val="238"/>
      </rPr>
      <t xml:space="preserve"> (odvisno od tega, po čem bi bilo izračunano nadomestilo po točki 1 oz. 2) z urami v breme ZZZS pomnožimo</t>
    </r>
    <r>
      <rPr>
        <b/>
        <sz val="10"/>
        <rFont val="Arial CE"/>
        <charset val="238"/>
      </rPr>
      <t xml:space="preserve"> </t>
    </r>
    <r>
      <rPr>
        <b/>
        <sz val="10"/>
        <color rgb="FF7030A0"/>
        <rFont val="Arial CE"/>
        <charset val="238"/>
      </rPr>
      <t>na uro preračunano najvišje nadomestilo</t>
    </r>
    <r>
      <rPr>
        <b/>
        <sz val="10"/>
        <rFont val="Arial CE"/>
        <charset val="238"/>
      </rPr>
      <t xml:space="preserve"> </t>
    </r>
    <r>
      <rPr>
        <sz val="10"/>
        <rFont val="Arial CE"/>
        <charset val="238"/>
      </rPr>
      <t xml:space="preserve">(s 6 decimalkami) in rezultat zaokrožimo na 2 decimalki. 
</t>
    </r>
    <r>
      <rPr>
        <b/>
        <sz val="10"/>
        <color rgb="FFC00000"/>
        <rFont val="Arial CE"/>
        <charset val="238"/>
      </rPr>
      <t>4)</t>
    </r>
    <r>
      <rPr>
        <sz val="10"/>
        <rFont val="Arial CE"/>
        <charset val="238"/>
      </rPr>
      <t xml:space="preserve"> če je </t>
    </r>
    <r>
      <rPr>
        <b/>
        <sz val="10"/>
        <color rgb="FF00B050"/>
        <rFont val="Arial CE"/>
        <charset val="238"/>
      </rPr>
      <t xml:space="preserve">preračunan spodnji limit </t>
    </r>
    <r>
      <rPr>
        <sz val="10"/>
        <rFont val="Arial CE"/>
        <charset val="238"/>
      </rPr>
      <t xml:space="preserve">(zaokrožen na 2 decimalki) </t>
    </r>
    <r>
      <rPr>
        <b/>
        <u/>
        <sz val="10"/>
        <rFont val="Arial CE"/>
        <charset val="238"/>
      </rPr>
      <t>višji</t>
    </r>
    <r>
      <rPr>
        <sz val="10"/>
        <rFont val="Arial CE"/>
        <charset val="238"/>
      </rPr>
      <t xml:space="preserve"> od I.bruto nadomestila, izračunega po točki 1) oz. točki 2), je I.bruto enak</t>
    </r>
    <r>
      <rPr>
        <b/>
        <sz val="10"/>
        <color rgb="FF00B050"/>
        <rFont val="Arial CE"/>
        <charset val="238"/>
      </rPr>
      <t xml:space="preserve"> preračunanemu spodnjemu limitu </t>
    </r>
    <r>
      <rPr>
        <b/>
        <sz val="10"/>
        <rFont val="Arial CE"/>
        <charset val="238"/>
      </rPr>
      <t>oziroma</t>
    </r>
    <r>
      <rPr>
        <sz val="10"/>
        <rFont val="Arial CE"/>
        <charset val="238"/>
      </rPr>
      <t xml:space="preserve"> 
če je </t>
    </r>
    <r>
      <rPr>
        <b/>
        <sz val="10"/>
        <color rgb="FF00B050"/>
        <rFont val="Arial CE"/>
        <charset val="238"/>
      </rPr>
      <t>na uro preračunan spodnji limit</t>
    </r>
    <r>
      <rPr>
        <sz val="10"/>
        <rFont val="Arial CE"/>
        <charset val="238"/>
      </rPr>
      <t xml:space="preserve"> (zaokrožen na 6 decimalk)</t>
    </r>
    <r>
      <rPr>
        <b/>
        <sz val="10"/>
        <rFont val="Arial CE"/>
        <charset val="238"/>
      </rPr>
      <t xml:space="preserve"> </t>
    </r>
    <r>
      <rPr>
        <b/>
        <u/>
        <sz val="10"/>
        <rFont val="Arial CE"/>
        <charset val="238"/>
      </rPr>
      <t>višji od minimuma</t>
    </r>
    <r>
      <rPr>
        <sz val="10"/>
        <rFont val="Arial CE"/>
        <charset val="238"/>
      </rPr>
      <t xml:space="preserve"> med </t>
    </r>
    <r>
      <rPr>
        <b/>
        <sz val="10"/>
        <color theme="9" tint="-0.249977111117893"/>
        <rFont val="Arial CE"/>
        <charset val="238"/>
      </rPr>
      <t xml:space="preserve">urno osnovo za nadom. iz izh.urne osnove </t>
    </r>
    <r>
      <rPr>
        <sz val="10"/>
        <rFont val="Arial CE"/>
        <charset val="238"/>
      </rPr>
      <t xml:space="preserve">(z 2 decimalkama) in </t>
    </r>
    <r>
      <rPr>
        <b/>
        <sz val="10"/>
        <color rgb="FF0070C0"/>
        <rFont val="Arial CE"/>
        <charset val="238"/>
      </rPr>
      <t xml:space="preserve">zgornjega limita </t>
    </r>
    <r>
      <rPr>
        <sz val="10"/>
        <rFont val="Arial CE"/>
        <charset val="238"/>
      </rPr>
      <t>(s 4 decimalkami), z urami v breme ZZZS pomnožimo</t>
    </r>
    <r>
      <rPr>
        <b/>
        <sz val="10"/>
        <color rgb="FF00B050"/>
        <rFont val="Arial CE"/>
        <charset val="238"/>
      </rPr>
      <t xml:space="preserve"> na uro preračunan spodnji limit</t>
    </r>
    <r>
      <rPr>
        <sz val="10"/>
        <rFont val="Arial CE"/>
        <charset val="238"/>
      </rPr>
      <t xml:space="preserve"> (s 6 decimalkami) in rezultat zaokrožimo na 2 decimalki. </t>
    </r>
  </si>
  <si>
    <t>Če je izračun po najvišjem nadomestilu :</t>
  </si>
  <si>
    <t>Za izvedbo izračuna na obračunu je potrebno na zavihku ''zahtevek'' vnesti mesečno delovno obveznost pri delodajalcu.</t>
  </si>
  <si>
    <t>september 2024</t>
  </si>
  <si>
    <t>za 09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</si>
</sst>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S_I_T_-;\-* #,##0.00\ _S_I_T_-;_-* &quot;-&quot;??\ _S_I_T_-;_-@_-"/>
    <numFmt numFmtId="165" formatCode="0.0000"/>
    <numFmt numFmtId="166" formatCode="dd/mm/yy;@"/>
    <numFmt numFmtId="167" formatCode="dd/mm/yyyy;@"/>
    <numFmt numFmtId="168" formatCode="00"/>
    <numFmt numFmtId="169" formatCode="#,##0.0000"/>
    <numFmt numFmtId="170" formatCode="#,##0.000000"/>
  </numFmts>
  <fonts count="71"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0"/>
      <color indexed="81"/>
      <name val="Tahoma"/>
      <family val="2"/>
      <charset val="238"/>
    </font>
    <font>
      <sz val="8"/>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b/>
      <sz val="9"/>
      <name val="Arial"/>
      <family val="2"/>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b/>
      <u/>
      <sz val="10"/>
      <color rgb="FF008000"/>
      <name val="Arial CE"/>
      <charset val="238"/>
    </font>
    <font>
      <sz val="11"/>
      <name val="Arial"/>
      <family val="2"/>
      <charset val="238"/>
    </font>
    <font>
      <b/>
      <sz val="11"/>
      <color rgb="FF0070C0"/>
      <name val="Arial CE"/>
      <family val="2"/>
      <charset val="238"/>
    </font>
    <font>
      <sz val="11"/>
      <color rgb="FF0070C0"/>
      <name val="Arial CE"/>
      <family val="2"/>
      <charset val="238"/>
    </font>
    <font>
      <b/>
      <sz val="11"/>
      <color rgb="FF00B050"/>
      <name val="Arial CE"/>
      <charset val="238"/>
    </font>
    <font>
      <sz val="11"/>
      <color rgb="FF00B050"/>
      <name val="Arial CE"/>
      <charset val="238"/>
    </font>
    <font>
      <b/>
      <sz val="10"/>
      <color rgb="FF00B050"/>
      <name val="Arial CE"/>
      <charset val="238"/>
    </font>
    <font>
      <sz val="11"/>
      <color rgb="FF00B050"/>
      <name val="Arial CE"/>
      <family val="2"/>
      <charset val="238"/>
    </font>
    <font>
      <b/>
      <sz val="11"/>
      <color rgb="FF00B050"/>
      <name val="Arial CE"/>
      <family val="2"/>
      <charset val="238"/>
    </font>
    <font>
      <b/>
      <sz val="10"/>
      <color rgb="FF0070C0"/>
      <name val="Arial CE"/>
      <charset val="238"/>
    </font>
    <font>
      <b/>
      <sz val="11"/>
      <color rgb="FFFF0000"/>
      <name val="Arial CE"/>
      <family val="2"/>
      <charset val="238"/>
    </font>
    <font>
      <b/>
      <u/>
      <sz val="11"/>
      <name val="Arial CE"/>
      <charset val="238"/>
    </font>
    <font>
      <sz val="11"/>
      <color rgb="FF7030A0"/>
      <name val="Arial CE"/>
      <family val="2"/>
      <charset val="238"/>
    </font>
    <font>
      <b/>
      <sz val="11"/>
      <color theme="1"/>
      <name val="Arial CE"/>
      <family val="2"/>
      <charset val="238"/>
    </font>
    <font>
      <b/>
      <sz val="11"/>
      <color theme="1"/>
      <name val="Arial CE"/>
      <charset val="238"/>
    </font>
    <font>
      <b/>
      <sz val="11"/>
      <color rgb="FF0070C0"/>
      <name val="Arial CE"/>
      <charset val="238"/>
    </font>
    <font>
      <b/>
      <sz val="11"/>
      <color rgb="FF7030A0"/>
      <name val="Arial CE"/>
      <charset val="238"/>
    </font>
    <font>
      <b/>
      <sz val="11"/>
      <color theme="9" tint="-0.249977111117893"/>
      <name val="Arial CE"/>
      <family val="2"/>
      <charset val="238"/>
    </font>
    <font>
      <sz val="11"/>
      <color theme="9" tint="-0.249977111117893"/>
      <name val="Arial CE"/>
      <family val="2"/>
      <charset val="238"/>
    </font>
    <font>
      <b/>
      <sz val="11"/>
      <color theme="9" tint="-0.249977111117893"/>
      <name val="Arial CE"/>
      <charset val="238"/>
    </font>
    <font>
      <b/>
      <sz val="10"/>
      <color theme="9" tint="-0.249977111117893"/>
      <name val="Arial CE"/>
      <charset val="238"/>
    </font>
    <font>
      <b/>
      <sz val="11"/>
      <color theme="9"/>
      <name val="Arial CE"/>
      <charset val="238"/>
    </font>
    <font>
      <b/>
      <sz val="10"/>
      <color theme="9"/>
      <name val="Arial CE"/>
      <charset val="238"/>
    </font>
    <font>
      <sz val="11"/>
      <name val="Arial CE"/>
      <charset val="238"/>
    </font>
    <font>
      <b/>
      <sz val="11"/>
      <color rgb="FFFF0000"/>
      <name val="Arial CE"/>
      <charset val="238"/>
    </font>
    <font>
      <b/>
      <u/>
      <sz val="10"/>
      <name val="Arial CE"/>
      <charset val="238"/>
    </font>
    <font>
      <b/>
      <sz val="11"/>
      <color rgb="FFC00000"/>
      <name val="Arial CE"/>
      <charset val="238"/>
    </font>
    <font>
      <b/>
      <sz val="10"/>
      <color rgb="FFC00000"/>
      <name val="Arial CE"/>
      <charset val="238"/>
    </font>
    <font>
      <b/>
      <u/>
      <sz val="10"/>
      <color rgb="FFC00000"/>
      <name val="Arial CE"/>
      <charset val="238"/>
    </font>
    <font>
      <b/>
      <sz val="10"/>
      <color rgb="FF7030A0"/>
      <name val="Arial CE"/>
      <charset val="238"/>
    </font>
    <font>
      <sz val="10"/>
      <color rgb="FF7030A0"/>
      <name val="Arial CE"/>
      <charset val="238"/>
    </font>
    <font>
      <sz val="11"/>
      <color rgb="FF7030A0"/>
      <name val="Arial CE"/>
      <charset val="238"/>
    </font>
    <font>
      <sz val="10"/>
      <color rgb="FFC00000"/>
      <name val="Arial CE"/>
      <charset val="238"/>
    </font>
    <font>
      <sz val="10"/>
      <color rgb="FF0070C0"/>
      <name val="Arial CE"/>
      <charset val="238"/>
    </font>
    <font>
      <b/>
      <u/>
      <sz val="10"/>
      <color rgb="FFFF0000"/>
      <name val="Arial CE"/>
      <family val="2"/>
      <charset val="238"/>
    </font>
  </fonts>
  <fills count="9">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patternFill>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32" fillId="0" borderId="0" applyFont="0" applyFill="0" applyBorder="0" applyAlignment="0" applyProtection="0"/>
  </cellStyleXfs>
  <cellXfs count="350">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4" fillId="2" borderId="2" xfId="0" applyNumberFormat="1" applyFont="1" applyFill="1" applyBorder="1" applyAlignment="1" applyProtection="1">
      <alignment horizontal="center"/>
      <protection locked="0"/>
    </xf>
    <xf numFmtId="0" fontId="14" fillId="0" borderId="0" xfId="0" applyFont="1"/>
    <xf numFmtId="0" fontId="24" fillId="0" borderId="0" xfId="0" applyFont="1"/>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vertical="center"/>
      <protection locked="0"/>
    </xf>
    <xf numFmtId="166" fontId="4" fillId="2" borderId="1" xfId="0" applyNumberFormat="1" applyFont="1" applyFill="1" applyBorder="1" applyAlignment="1" applyProtection="1">
      <alignment horizontal="center"/>
      <protection locked="0"/>
    </xf>
    <xf numFmtId="4" fontId="5" fillId="2" borderId="2" xfId="0" applyNumberFormat="1" applyFont="1" applyFill="1" applyBorder="1" applyProtection="1">
      <protection locked="0"/>
    </xf>
    <xf numFmtId="0" fontId="1"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5" fillId="0" borderId="0" xfId="0" applyFont="1" applyFill="1" applyAlignment="1" applyProtection="1">
      <alignment horizontal="right"/>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xf numFmtId="0" fontId="5" fillId="0" borderId="0" xfId="0" applyFont="1" applyAlignment="1" applyProtection="1"/>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Alignment="1" applyProtection="1">
      <alignment horizontal="right"/>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9"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4" fontId="6" fillId="0" borderId="0" xfId="0" applyNumberFormat="1" applyFont="1" applyFill="1" applyBorder="1" applyAlignment="1" applyProtection="1">
      <alignment horizontal="left"/>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6" borderId="2" xfId="2" applyNumberFormat="1" applyFont="1" applyFill="1" applyBorder="1" applyAlignment="1" applyProtection="1">
      <alignment horizontal="center"/>
      <protection locked="0"/>
    </xf>
    <xf numFmtId="0" fontId="6" fillId="0" borderId="0" xfId="0" applyFont="1" applyBorder="1" applyAlignment="1" applyProtection="1">
      <alignment horizontal="right"/>
    </xf>
    <xf numFmtId="0" fontId="6" fillId="0" borderId="0" xfId="0" applyFont="1" applyAlignment="1" applyProtection="1">
      <alignment horizontal="right"/>
    </xf>
    <xf numFmtId="0" fontId="31"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3" fillId="2" borderId="1" xfId="0" applyFont="1" applyFill="1" applyBorder="1" applyAlignment="1" applyProtection="1">
      <alignment horizontal="center"/>
      <protection locked="0"/>
    </xf>
    <xf numFmtId="0" fontId="33" fillId="0" borderId="0" xfId="0" applyFont="1" applyAlignment="1" applyProtection="1">
      <alignment horizontal="right"/>
    </xf>
    <xf numFmtId="0" fontId="31" fillId="2" borderId="1" xfId="0" applyNumberFormat="1" applyFont="1" applyFill="1" applyBorder="1" applyAlignment="1" applyProtection="1">
      <alignment horizontal="center"/>
      <protection locked="0"/>
    </xf>
    <xf numFmtId="0" fontId="35" fillId="0" borderId="7" xfId="0" applyFont="1" applyBorder="1" applyAlignment="1" applyProtection="1">
      <alignment horizontal="center"/>
    </xf>
    <xf numFmtId="0" fontId="2" fillId="0" borderId="0" xfId="0" applyFont="1" applyProtection="1"/>
    <xf numFmtId="1" fontId="6" fillId="0" borderId="26" xfId="0" applyNumberFormat="1" applyFont="1" applyBorder="1" applyAlignment="1" applyProtection="1">
      <alignment horizontal="right"/>
      <protection hidden="1"/>
    </xf>
    <xf numFmtId="4" fontId="6" fillId="0" borderId="26"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3"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8" xfId="0" applyNumberFormat="1" applyFont="1" applyBorder="1" applyAlignment="1" applyProtection="1">
      <alignment horizontal="center"/>
      <protection hidden="1"/>
    </xf>
    <xf numFmtId="166" fontId="6" fillId="0" borderId="29" xfId="0" applyNumberFormat="1" applyFont="1" applyBorder="1" applyAlignment="1" applyProtection="1">
      <alignment horizontal="center"/>
      <protection hidden="1"/>
    </xf>
    <xf numFmtId="4" fontId="33" fillId="0" borderId="4" xfId="1" applyNumberFormat="1" applyFont="1" applyBorder="1" applyAlignment="1" applyProtection="1">
      <alignment horizontal="center"/>
      <protection hidden="1"/>
    </xf>
    <xf numFmtId="1" fontId="6" fillId="0" borderId="11" xfId="0" applyNumberFormat="1" applyFont="1" applyBorder="1" applyAlignment="1" applyProtection="1">
      <alignment horizontal="right"/>
      <protection hidden="1"/>
    </xf>
    <xf numFmtId="4" fontId="6" fillId="0" borderId="11" xfId="1" applyNumberFormat="1" applyFont="1" applyBorder="1" applyAlignment="1" applyProtection="1">
      <alignment horizontal="center"/>
      <protection hidden="1"/>
    </xf>
    <xf numFmtId="4" fontId="33" fillId="0" borderId="11"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3" fillId="0" borderId="12" xfId="1" applyNumberFormat="1" applyFont="1" applyBorder="1" applyAlignment="1" applyProtection="1">
      <alignment horizontal="center"/>
      <protection hidden="1"/>
    </xf>
    <xf numFmtId="4" fontId="33"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1" fontId="1" fillId="2" borderId="1" xfId="0" applyNumberFormat="1" applyFont="1" applyFill="1" applyBorder="1" applyAlignment="1" applyProtection="1">
      <alignment horizontal="center"/>
      <protection locked="0"/>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0"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0" xfId="0" applyNumberFormat="1" applyFont="1" applyBorder="1" applyAlignment="1" applyProtection="1">
      <alignment horizontal="center"/>
      <protection hidden="1"/>
    </xf>
    <xf numFmtId="168" fontId="6" fillId="0" borderId="17" xfId="0" applyNumberFormat="1" applyFont="1" applyBorder="1" applyAlignment="1" applyProtection="1">
      <alignment horizontal="center"/>
      <protection hidden="1"/>
    </xf>
    <xf numFmtId="0" fontId="30" fillId="0" borderId="7" xfId="0" applyFont="1" applyBorder="1" applyAlignment="1" applyProtection="1">
      <alignment horizontal="center"/>
    </xf>
    <xf numFmtId="2" fontId="6" fillId="0" borderId="26"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1"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3" xfId="0" applyNumberFormat="1" applyFont="1" applyBorder="1" applyAlignment="1" applyProtection="1">
      <alignment horizontal="center"/>
      <protection hidden="1"/>
    </xf>
    <xf numFmtId="166" fontId="6" fillId="0" borderId="24" xfId="0" applyNumberFormat="1" applyFont="1" applyBorder="1" applyAlignment="1" applyProtection="1">
      <alignment horizontal="center"/>
      <protection hidden="1"/>
    </xf>
    <xf numFmtId="0" fontId="10" fillId="0" borderId="19" xfId="0" applyFont="1" applyBorder="1" applyAlignment="1" applyProtection="1">
      <alignment horizontal="left"/>
    </xf>
    <xf numFmtId="166" fontId="6" fillId="0" borderId="26"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1"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0" fontId="2" fillId="0" borderId="20"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1"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35" fillId="0" borderId="11" xfId="0" applyFont="1" applyBorder="1" applyAlignment="1" applyProtection="1">
      <alignment horizontal="center"/>
      <protection hidden="1"/>
    </xf>
    <xf numFmtId="0" fontId="2" fillId="0" borderId="12"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12" xfId="0" applyFont="1" applyBorder="1" applyProtection="1">
      <protection hidden="1"/>
    </xf>
    <xf numFmtId="0" fontId="2" fillId="0" borderId="31" xfId="0" applyFont="1" applyBorder="1" applyAlignment="1" applyProtection="1">
      <alignment horizontal="center"/>
      <protection hidden="1"/>
    </xf>
    <xf numFmtId="0" fontId="30" fillId="0" borderId="12"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35" fillId="0" borderId="12" xfId="0" applyFont="1" applyBorder="1" applyAlignment="1" applyProtection="1">
      <alignment horizontal="center"/>
      <protection hidden="1"/>
    </xf>
    <xf numFmtId="0" fontId="6" fillId="0" borderId="25" xfId="0" applyFont="1" applyBorder="1" applyAlignment="1" applyProtection="1">
      <alignment horizontal="center"/>
      <protection hidden="1"/>
    </xf>
    <xf numFmtId="0" fontId="6" fillId="0" borderId="28"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0" borderId="2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30" fillId="0" borderId="0" xfId="0" applyFont="1" applyBorder="1" applyAlignment="1" applyProtection="1">
      <alignment horizontal="center"/>
      <protection hidden="1"/>
    </xf>
    <xf numFmtId="0" fontId="2" fillId="0" borderId="0" xfId="0" applyFont="1" applyFill="1" applyBorder="1" applyAlignment="1" applyProtection="1"/>
    <xf numFmtId="168" fontId="6" fillId="0" borderId="12"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4" fontId="2" fillId="0" borderId="0" xfId="0" applyNumberFormat="1" applyFont="1" applyFill="1" applyBorder="1" applyAlignment="1" applyProtection="1">
      <alignment horizontal="right"/>
      <protection hidden="1"/>
    </xf>
    <xf numFmtId="0" fontId="0" fillId="0" borderId="0" xfId="0" applyFill="1" applyBorder="1" applyAlignment="1" applyProtection="1">
      <alignment horizontal="center"/>
      <protection hidden="1"/>
    </xf>
    <xf numFmtId="168" fontId="13" fillId="7" borderId="1" xfId="0" applyNumberFormat="1" applyFont="1" applyFill="1" applyBorder="1" applyAlignment="1">
      <alignment horizontal="center" vertical="center"/>
    </xf>
    <xf numFmtId="0" fontId="26" fillId="7" borderId="1" xfId="0" applyFont="1" applyFill="1" applyBorder="1" applyAlignment="1">
      <alignment horizontal="center" vertical="center" wrapText="1" shrinkToFit="1"/>
    </xf>
    <xf numFmtId="0" fontId="13" fillId="7" borderId="1" xfId="0" applyFont="1" applyFill="1" applyBorder="1" applyAlignment="1">
      <alignment horizontal="center" vertical="center"/>
    </xf>
    <xf numFmtId="0" fontId="4" fillId="6" borderId="5" xfId="0" applyNumberFormat="1" applyFont="1" applyFill="1" applyBorder="1" applyAlignment="1" applyProtection="1">
      <alignment horizontal="center"/>
      <protection locked="0"/>
    </xf>
    <xf numFmtId="4" fontId="4" fillId="0" borderId="3" xfId="0" applyNumberFormat="1" applyFont="1" applyFill="1" applyBorder="1" applyAlignment="1" applyProtection="1">
      <alignment vertical="center" wrapText="1"/>
      <protection hidden="1"/>
    </xf>
    <xf numFmtId="4" fontId="37" fillId="0" borderId="1" xfId="0" applyNumberFormat="1" applyFont="1" applyBorder="1" applyAlignment="1">
      <alignment vertical="center"/>
    </xf>
    <xf numFmtId="0" fontId="3" fillId="0" borderId="1" xfId="0" applyFont="1" applyBorder="1" applyAlignment="1">
      <alignment horizontal="left"/>
    </xf>
    <xf numFmtId="167" fontId="14" fillId="0" borderId="0" xfId="0" quotePrefix="1" applyNumberFormat="1" applyFont="1" applyAlignment="1">
      <alignment horizontal="left"/>
    </xf>
    <xf numFmtId="169" fontId="39" fillId="2" borderId="2" xfId="0" applyNumberFormat="1" applyFont="1" applyFill="1" applyBorder="1" applyAlignment="1" applyProtection="1">
      <alignment horizontal="center"/>
      <protection locked="0"/>
    </xf>
    <xf numFmtId="0" fontId="40" fillId="0" borderId="0" xfId="0" applyFont="1" applyProtection="1"/>
    <xf numFmtId="0" fontId="40" fillId="0" borderId="0" xfId="0" applyFont="1" applyBorder="1" applyAlignment="1" applyProtection="1">
      <alignment horizontal="right"/>
    </xf>
    <xf numFmtId="0" fontId="43" fillId="0" borderId="0" xfId="0" applyFont="1" applyAlignment="1" applyProtection="1">
      <alignment horizontal="center"/>
    </xf>
    <xf numFmtId="0" fontId="44" fillId="0" borderId="0" xfId="0" applyFont="1" applyProtection="1"/>
    <xf numFmtId="0" fontId="44" fillId="0" borderId="0" xfId="0" applyFont="1" applyAlignment="1" applyProtection="1">
      <alignment horizontal="right"/>
    </xf>
    <xf numFmtId="4" fontId="44" fillId="0" borderId="2" xfId="0" applyNumberFormat="1" applyFont="1" applyFill="1" applyBorder="1" applyAlignment="1" applyProtection="1">
      <alignment horizontal="right"/>
      <protection hidden="1"/>
    </xf>
    <xf numFmtId="49" fontId="46" fillId="2" borderId="2" xfId="0" applyNumberFormat="1" applyFont="1" applyFill="1" applyBorder="1" applyAlignment="1" applyProtection="1">
      <alignment horizontal="center"/>
      <protection locked="0"/>
    </xf>
    <xf numFmtId="4" fontId="5" fillId="0" borderId="0" xfId="0" applyNumberFormat="1" applyFont="1" applyBorder="1" applyAlignment="1" applyProtection="1">
      <alignment horizontal="right"/>
      <protection hidden="1"/>
    </xf>
    <xf numFmtId="0" fontId="48" fillId="0" borderId="0" xfId="0" applyFont="1" applyFill="1" applyAlignment="1" applyProtection="1">
      <alignment horizontal="center"/>
    </xf>
    <xf numFmtId="4" fontId="49" fillId="0" borderId="2" xfId="0" applyNumberFormat="1" applyFont="1" applyFill="1" applyBorder="1" applyAlignment="1" applyProtection="1">
      <alignment horizontal="right"/>
      <protection hidden="1"/>
    </xf>
    <xf numFmtId="0" fontId="53" fillId="0" borderId="0" xfId="0" applyFont="1" applyProtection="1"/>
    <xf numFmtId="0" fontId="53" fillId="0" borderId="0" xfId="0" applyFont="1" applyAlignment="1" applyProtection="1">
      <alignment horizontal="right"/>
    </xf>
    <xf numFmtId="4" fontId="54" fillId="2" borderId="3" xfId="0" applyNumberFormat="1" applyFont="1" applyFill="1" applyBorder="1" applyAlignment="1" applyProtection="1">
      <alignment horizontal="center"/>
      <protection locked="0"/>
    </xf>
    <xf numFmtId="0" fontId="53" fillId="0" borderId="0" xfId="0" applyFont="1" applyAlignment="1" applyProtection="1">
      <alignment horizontal="left"/>
    </xf>
    <xf numFmtId="4" fontId="54" fillId="2" borderId="2" xfId="0" applyNumberFormat="1" applyFont="1" applyFill="1" applyBorder="1" applyAlignment="1" applyProtection="1">
      <alignment horizontal="center"/>
      <protection locked="0"/>
    </xf>
    <xf numFmtId="4" fontId="54" fillId="0" borderId="2" xfId="0" applyNumberFormat="1" applyFont="1" applyFill="1" applyBorder="1" applyAlignment="1" applyProtection="1">
      <alignment horizontal="right"/>
      <protection hidden="1"/>
    </xf>
    <xf numFmtId="0" fontId="5" fillId="0" borderId="0" xfId="0" applyFont="1" applyAlignment="1" applyProtection="1">
      <alignment horizontal="right" vertical="center" wrapText="1"/>
    </xf>
    <xf numFmtId="0" fontId="4"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right" vertical="center"/>
    </xf>
    <xf numFmtId="0" fontId="4" fillId="0" borderId="0" xfId="0" applyFont="1" applyBorder="1" applyAlignment="1" applyProtection="1">
      <alignment horizontal="right" vertical="center"/>
    </xf>
    <xf numFmtId="2" fontId="5" fillId="0" borderId="0" xfId="0" applyNumberFormat="1" applyFont="1" applyAlignment="1" applyProtection="1">
      <alignment horizontal="right"/>
    </xf>
    <xf numFmtId="0" fontId="31" fillId="0" borderId="1" xfId="0" applyFont="1" applyBorder="1" applyAlignment="1">
      <alignment horizontal="left"/>
    </xf>
    <xf numFmtId="0" fontId="28" fillId="8" borderId="1" xfId="0" applyFont="1" applyFill="1" applyBorder="1" applyAlignment="1" applyProtection="1">
      <alignment horizontal="left"/>
    </xf>
    <xf numFmtId="0" fontId="60" fillId="5" borderId="8" xfId="0" applyFont="1" applyFill="1" applyBorder="1" applyAlignment="1" applyProtection="1">
      <alignment horizontal="center"/>
      <protection locked="0"/>
    </xf>
    <xf numFmtId="0" fontId="41" fillId="0" borderId="0" xfId="0" applyFont="1" applyBorder="1" applyProtection="1"/>
    <xf numFmtId="4" fontId="41" fillId="0" borderId="2" xfId="0" applyNumberFormat="1" applyFont="1" applyFill="1" applyBorder="1" applyAlignment="1" applyProtection="1">
      <alignment horizontal="center"/>
    </xf>
    <xf numFmtId="0" fontId="28" fillId="0" borderId="0" xfId="0" applyFont="1" applyProtection="1"/>
    <xf numFmtId="0" fontId="35" fillId="0" borderId="22" xfId="0" applyFont="1" applyBorder="1" applyAlignment="1" applyProtection="1">
      <alignment horizontal="center"/>
      <protection hidden="1"/>
    </xf>
    <xf numFmtId="0" fontId="0" fillId="0" borderId="0" xfId="0" applyFont="1" applyBorder="1" applyAlignment="1" applyProtection="1">
      <alignment horizontal="left" vertical="center" wrapText="1"/>
    </xf>
    <xf numFmtId="170" fontId="41" fillId="0" borderId="0" xfId="0" applyNumberFormat="1" applyFont="1" applyFill="1" applyBorder="1" applyAlignment="1" applyProtection="1">
      <alignment horizontal="center"/>
      <protection hidden="1"/>
    </xf>
    <xf numFmtId="0" fontId="45" fillId="0" borderId="1" xfId="0" applyFont="1" applyBorder="1" applyAlignment="1">
      <alignment horizontal="right" vertical="center" wrapText="1"/>
    </xf>
    <xf numFmtId="0" fontId="65" fillId="0" borderId="0" xfId="0" applyFont="1" applyAlignment="1">
      <alignment horizontal="left"/>
    </xf>
    <xf numFmtId="0" fontId="66" fillId="0" borderId="0" xfId="0" applyFont="1" applyAlignment="1">
      <alignment horizontal="left"/>
    </xf>
    <xf numFmtId="4" fontId="65" fillId="0" borderId="1" xfId="0" applyNumberFormat="1" applyFont="1" applyBorder="1" applyAlignment="1">
      <alignment horizontal="left"/>
    </xf>
    <xf numFmtId="0" fontId="65" fillId="0" borderId="1" xfId="0" applyFont="1" applyBorder="1" applyAlignment="1">
      <alignment horizontal="left"/>
    </xf>
    <xf numFmtId="4" fontId="4" fillId="0" borderId="0" xfId="0" applyNumberFormat="1" applyFont="1" applyFill="1" applyBorder="1" applyAlignment="1" applyProtection="1">
      <alignment horizontal="right"/>
      <protection hidden="1"/>
    </xf>
    <xf numFmtId="4" fontId="67" fillId="0" borderId="2" xfId="0" applyNumberFormat="1" applyFont="1" applyFill="1" applyBorder="1" applyAlignment="1" applyProtection="1">
      <alignment horizontal="center"/>
    </xf>
    <xf numFmtId="170" fontId="67" fillId="0" borderId="2" xfId="0" applyNumberFormat="1" applyFont="1" applyFill="1" applyBorder="1" applyAlignment="1" applyProtection="1">
      <alignment horizontal="center"/>
      <protection hidden="1"/>
    </xf>
    <xf numFmtId="170" fontId="41" fillId="0" borderId="2" xfId="0" applyNumberFormat="1" applyFont="1" applyFill="1" applyBorder="1" applyAlignment="1" applyProtection="1">
      <alignment horizontal="center"/>
      <protection hidden="1"/>
    </xf>
    <xf numFmtId="4" fontId="52" fillId="0" borderId="1" xfId="0" applyNumberFormat="1" applyFont="1" applyBorder="1" applyAlignment="1">
      <alignment horizontal="center" vertical="center"/>
    </xf>
    <xf numFmtId="0" fontId="65" fillId="0" borderId="7" xfId="0" applyFont="1" applyBorder="1" applyAlignment="1" applyProtection="1">
      <alignment horizontal="right" vertical="center" wrapText="1"/>
    </xf>
    <xf numFmtId="0" fontId="70" fillId="0" borderId="0" xfId="0" applyFont="1"/>
    <xf numFmtId="0" fontId="0" fillId="4" borderId="14" xfId="0" applyFill="1" applyBorder="1" applyAlignment="1">
      <alignment horizontal="center"/>
    </xf>
    <xf numFmtId="0" fontId="0" fillId="0" borderId="15" xfId="0"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center"/>
    </xf>
    <xf numFmtId="0" fontId="3" fillId="0" borderId="8" xfId="0" applyFont="1" applyFill="1" applyBorder="1" applyAlignment="1">
      <alignment horizontal="center" vertical="center"/>
    </xf>
    <xf numFmtId="0" fontId="1" fillId="0" borderId="16" xfId="0" applyFont="1" applyBorder="1" applyAlignment="1">
      <alignment horizontal="center" vertical="center"/>
    </xf>
    <xf numFmtId="2" fontId="3" fillId="0" borderId="33" xfId="0" quotePrefix="1" applyNumberFormat="1" applyFont="1" applyBorder="1" applyAlignment="1">
      <alignment horizontal="left" wrapText="1"/>
    </xf>
    <xf numFmtId="0" fontId="0" fillId="0" borderId="0" xfId="0" applyAlignment="1">
      <alignment horizontal="left" wrapText="1"/>
    </xf>
    <xf numFmtId="0" fontId="0" fillId="0" borderId="33" xfId="0" applyBorder="1" applyAlignment="1">
      <alignment wrapText="1"/>
    </xf>
    <xf numFmtId="0" fontId="0" fillId="0" borderId="0" xfId="0" applyAlignment="1">
      <alignment wrapText="1"/>
    </xf>
    <xf numFmtId="4" fontId="4" fillId="0" borderId="8" xfId="0" applyNumberFormat="1" applyFont="1" applyFill="1" applyBorder="1" applyAlignment="1" applyProtection="1">
      <alignment vertical="center" wrapText="1"/>
      <protection hidden="1"/>
    </xf>
    <xf numFmtId="0" fontId="0" fillId="0" borderId="16" xfId="0" applyFill="1" applyBorder="1" applyAlignment="1" applyProtection="1">
      <alignment vertical="center" wrapText="1"/>
      <protection hidden="1"/>
    </xf>
    <xf numFmtId="0" fontId="45" fillId="0" borderId="1" xfId="0" applyFont="1" applyBorder="1" applyAlignment="1">
      <alignment horizontal="right" wrapText="1"/>
    </xf>
    <xf numFmtId="4" fontId="45" fillId="0" borderId="1" xfId="0" applyNumberFormat="1" applyFont="1" applyBorder="1" applyAlignment="1">
      <alignment horizontal="center"/>
    </xf>
    <xf numFmtId="0" fontId="45" fillId="0" borderId="1" xfId="0" applyFont="1" applyBorder="1" applyAlignment="1">
      <alignment horizontal="center"/>
    </xf>
    <xf numFmtId="0" fontId="31" fillId="0" borderId="19" xfId="0" applyNumberFormat="1" applyFont="1" applyBorder="1" applyAlignment="1" applyProtection="1">
      <alignment horizontal="center" wrapText="1"/>
    </xf>
    <xf numFmtId="0" fontId="0" fillId="0" borderId="21" xfId="0" applyFont="1" applyBorder="1" applyAlignment="1">
      <alignment horizontal="center" wrapText="1"/>
    </xf>
    <xf numFmtId="0" fontId="0" fillId="0" borderId="9" xfId="0" applyFont="1" applyBorder="1" applyAlignment="1">
      <alignment horizontal="center" wrapText="1"/>
    </xf>
    <xf numFmtId="0" fontId="38" fillId="0" borderId="0" xfId="0" applyFont="1" applyAlignment="1" applyProtection="1">
      <alignment horizontal="right" vertical="center" wrapText="1"/>
    </xf>
    <xf numFmtId="0" fontId="0" fillId="0" borderId="0" xfId="0" applyAlignment="1">
      <alignment horizontal="right" vertical="center"/>
    </xf>
    <xf numFmtId="0" fontId="52" fillId="0" borderId="0" xfId="0" applyFont="1" applyAlignment="1">
      <alignment horizontal="right"/>
    </xf>
    <xf numFmtId="0" fontId="0" fillId="0" borderId="0" xfId="0" applyAlignment="1">
      <alignment horizontal="right"/>
    </xf>
    <xf numFmtId="0" fontId="0" fillId="0" borderId="23" xfId="0" applyBorder="1" applyAlignment="1">
      <alignment horizontal="right"/>
    </xf>
    <xf numFmtId="0" fontId="52" fillId="0" borderId="23" xfId="0" applyFont="1" applyBorder="1" applyAlignment="1">
      <alignment horizontal="right"/>
    </xf>
    <xf numFmtId="0" fontId="50" fillId="0" borderId="0" xfId="0" applyFont="1" applyAlignment="1">
      <alignment horizontal="right"/>
    </xf>
    <xf numFmtId="4" fontId="4" fillId="0" borderId="16"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5" fillId="0" borderId="19" xfId="0" applyFont="1" applyBorder="1" applyAlignment="1" applyProtection="1">
      <alignment horizontal="center" vertical="center" wrapText="1"/>
    </xf>
    <xf numFmtId="0" fontId="0" fillId="0" borderId="9" xfId="0" applyBorder="1" applyAlignment="1" applyProtection="1">
      <alignment vertical="center" wrapText="1"/>
    </xf>
    <xf numFmtId="0" fontId="5" fillId="0" borderId="19" xfId="0" applyFont="1" applyBorder="1" applyAlignment="1" applyProtection="1">
      <alignment horizontal="center"/>
    </xf>
    <xf numFmtId="0" fontId="0" fillId="0" borderId="9" xfId="0" applyBorder="1" applyAlignment="1" applyProtection="1">
      <alignment horizontal="center"/>
    </xf>
    <xf numFmtId="2" fontId="4" fillId="2" borderId="10" xfId="0" applyNumberFormat="1" applyFont="1" applyFill="1" applyBorder="1" applyAlignment="1" applyProtection="1">
      <alignment horizontal="center"/>
      <protection locked="0"/>
    </xf>
    <xf numFmtId="2" fontId="0" fillId="0" borderId="20" xfId="0" applyNumberFormat="1" applyBorder="1" applyAlignment="1" applyProtection="1">
      <protection locked="0"/>
    </xf>
    <xf numFmtId="0" fontId="28" fillId="0" borderId="34" xfId="0" applyFont="1" applyFill="1" applyBorder="1" applyAlignment="1" applyProtection="1">
      <alignment horizontal="center"/>
    </xf>
    <xf numFmtId="0" fontId="28" fillId="0" borderId="35" xfId="0" applyFont="1" applyBorder="1" applyAlignment="1" applyProtection="1">
      <alignment horizontal="center"/>
    </xf>
    <xf numFmtId="0" fontId="28" fillId="0" borderId="0" xfId="0" applyFont="1" applyBorder="1" applyAlignment="1" applyProtection="1">
      <alignment horizontal="right"/>
    </xf>
    <xf numFmtId="0" fontId="28" fillId="0" borderId="0" xfId="0" quotePrefix="1" applyFont="1" applyFill="1" applyBorder="1" applyAlignment="1" applyProtection="1">
      <alignment horizontal="right"/>
    </xf>
    <xf numFmtId="0" fontId="31" fillId="0" borderId="0" xfId="0" applyFont="1" applyBorder="1" applyAlignment="1">
      <alignment horizontal="right"/>
    </xf>
    <xf numFmtId="0" fontId="28" fillId="0" borderId="22" xfId="0" applyFont="1" applyBorder="1" applyAlignment="1" applyProtection="1">
      <alignment horizontal="right"/>
    </xf>
    <xf numFmtId="0" fontId="28" fillId="0" borderId="23" xfId="0" applyFont="1" applyBorder="1" applyAlignment="1" applyProtection="1">
      <alignment horizontal="right"/>
    </xf>
    <xf numFmtId="0" fontId="28" fillId="0" borderId="0" xfId="0" applyFont="1" applyAlignment="1" applyProtection="1">
      <alignment horizontal="right"/>
    </xf>
    <xf numFmtId="0" fontId="28" fillId="0" borderId="0" xfId="0" applyFont="1" applyAlignment="1">
      <alignment horizontal="right"/>
    </xf>
    <xf numFmtId="2" fontId="62" fillId="0" borderId="36" xfId="0" applyNumberFormat="1" applyFont="1" applyFill="1" applyBorder="1" applyAlignment="1" applyProtection="1">
      <alignment horizontal="center"/>
    </xf>
    <xf numFmtId="2" fontId="62" fillId="0" borderId="37" xfId="0" applyNumberFormat="1" applyFont="1" applyBorder="1" applyAlignment="1">
      <alignment horizontal="center"/>
    </xf>
    <xf numFmtId="0" fontId="28" fillId="0" borderId="0" xfId="0" applyFont="1" applyFill="1" applyAlignment="1" applyProtection="1">
      <alignment horizontal="right"/>
    </xf>
    <xf numFmtId="0" fontId="0" fillId="0" borderId="17" xfId="0" applyBorder="1" applyAlignment="1"/>
    <xf numFmtId="0" fontId="0" fillId="0" borderId="39" xfId="0" applyFont="1" applyBorder="1" applyAlignment="1" applyProtection="1">
      <alignment horizontal="left"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4" xfId="0" applyBorder="1" applyAlignment="1"/>
    <xf numFmtId="0" fontId="0" fillId="0" borderId="41" xfId="0" applyBorder="1" applyAlignment="1"/>
    <xf numFmtId="0" fontId="0" fillId="0" borderId="15" xfId="0" applyBorder="1" applyAlignment="1"/>
    <xf numFmtId="0" fontId="42" fillId="0" borderId="1" xfId="0" applyFont="1" applyBorder="1" applyAlignment="1">
      <alignment horizontal="right" vertical="center" wrapText="1"/>
    </xf>
    <xf numFmtId="0" fontId="59" fillId="2" borderId="1" xfId="0" applyFont="1" applyFill="1" applyBorder="1" applyAlignment="1" applyProtection="1">
      <alignment horizontal="center" vertical="top" wrapText="1"/>
      <protection locked="0"/>
    </xf>
    <xf numFmtId="0" fontId="59" fillId="0" borderId="1" xfId="0" applyFont="1" applyBorder="1" applyAlignment="1">
      <alignment horizontal="center" wrapText="1"/>
    </xf>
    <xf numFmtId="0" fontId="56" fillId="0" borderId="1" xfId="0"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NumberFormat="1" applyFont="1" applyBorder="1" applyAlignment="1" applyProtection="1">
      <alignment horizontal="center" wrapText="1"/>
    </xf>
    <xf numFmtId="0" fontId="0" fillId="0" borderId="1" xfId="0" applyFont="1" applyBorder="1" applyAlignment="1">
      <alignment horizontal="center"/>
    </xf>
    <xf numFmtId="0" fontId="58" fillId="0" borderId="1" xfId="0" applyFont="1" applyBorder="1" applyAlignment="1" applyProtection="1">
      <alignment horizontal="right" wrapText="1"/>
    </xf>
    <xf numFmtId="0" fontId="58" fillId="0" borderId="1" xfId="0" applyFont="1" applyBorder="1" applyAlignment="1">
      <alignment horizontal="right" wrapText="1"/>
    </xf>
    <xf numFmtId="2" fontId="57" fillId="0" borderId="7" xfId="0" applyNumberFormat="1" applyFont="1" applyBorder="1" applyAlignment="1" applyProtection="1">
      <alignment horizontal="center"/>
    </xf>
    <xf numFmtId="2" fontId="58" fillId="0" borderId="4" xfId="0" applyNumberFormat="1" applyFont="1" applyBorder="1" applyAlignment="1">
      <alignment horizontal="center"/>
    </xf>
    <xf numFmtId="0" fontId="31" fillId="0" borderId="1" xfId="0" applyFont="1" applyBorder="1" applyAlignment="1">
      <alignment vertical="center" wrapText="1"/>
    </xf>
    <xf numFmtId="0" fontId="42" fillId="0" borderId="1" xfId="0" applyFont="1" applyBorder="1" applyAlignment="1" applyProtection="1">
      <alignment horizontal="right" wrapText="1"/>
    </xf>
    <xf numFmtId="0" fontId="42" fillId="0" borderId="1" xfId="0" applyFont="1" applyBorder="1" applyAlignment="1">
      <alignment horizontal="right" wrapText="1"/>
    </xf>
    <xf numFmtId="4" fontId="40" fillId="0" borderId="1" xfId="0" applyNumberFormat="1" applyFont="1" applyBorder="1" applyAlignment="1" applyProtection="1">
      <alignment horizontal="center"/>
    </xf>
    <xf numFmtId="4" fontId="42" fillId="0" borderId="1" xfId="0" applyNumberFormat="1" applyFont="1" applyBorder="1" applyAlignment="1">
      <alignment horizontal="center"/>
    </xf>
    <xf numFmtId="0" fontId="0" fillId="0" borderId="17" xfId="0" applyFont="1" applyBorder="1" applyAlignment="1" applyProtection="1">
      <alignment horizontal="right" vertical="center" wrapText="1"/>
    </xf>
    <xf numFmtId="0" fontId="0" fillId="0" borderId="17" xfId="0" applyFont="1" applyBorder="1" applyAlignment="1">
      <alignment wrapText="1"/>
    </xf>
    <xf numFmtId="0" fontId="4" fillId="0" borderId="22" xfId="0" applyFont="1" applyBorder="1" applyAlignment="1" applyProtection="1">
      <alignment horizontal="center" vertical="center" wrapText="1"/>
    </xf>
    <xf numFmtId="0" fontId="0" fillId="0" borderId="22" xfId="0" applyBorder="1" applyAlignment="1">
      <alignment horizontal="center" vertical="center" wrapText="1"/>
    </xf>
    <xf numFmtId="0" fontId="65" fillId="0" borderId="10" xfId="0" applyFont="1" applyBorder="1" applyAlignment="1" applyProtection="1">
      <alignment horizontal="right" vertical="center" wrapText="1"/>
    </xf>
    <xf numFmtId="0" fontId="65" fillId="0" borderId="20" xfId="0" applyFont="1" applyBorder="1" applyAlignment="1">
      <alignment horizontal="right" vertical="center" wrapText="1"/>
    </xf>
    <xf numFmtId="0" fontId="65" fillId="0" borderId="1" xfId="0" applyFont="1" applyBorder="1" applyAlignment="1">
      <alignment horizontal="right" vertical="center"/>
    </xf>
    <xf numFmtId="0" fontId="66" fillId="0" borderId="1" xfId="0" applyFont="1" applyBorder="1" applyAlignment="1">
      <alignment horizontal="right" vertical="center"/>
    </xf>
    <xf numFmtId="0" fontId="45" fillId="0" borderId="19" xfId="0" applyFont="1" applyBorder="1" applyAlignment="1">
      <alignment horizontal="right" vertical="center" wrapText="1"/>
    </xf>
    <xf numFmtId="0" fontId="69" fillId="0" borderId="9" xfId="0" applyFont="1" applyBorder="1" applyAlignment="1">
      <alignment horizontal="right" vertical="center" wrapText="1"/>
    </xf>
    <xf numFmtId="0" fontId="6" fillId="0" borderId="0" xfId="0" applyFont="1" applyAlignment="1" applyProtection="1">
      <alignment horizontal="right"/>
      <protection hidden="1"/>
    </xf>
    <xf numFmtId="0" fontId="0" fillId="0" borderId="17" xfId="0" applyBorder="1" applyAlignment="1" applyProtection="1">
      <alignment horizontal="right"/>
      <protection hidden="1"/>
    </xf>
    <xf numFmtId="166" fontId="6" fillId="0" borderId="22"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10" xfId="0" applyNumberFormat="1" applyFont="1" applyBorder="1" applyAlignment="1" applyProtection="1">
      <alignment horizontal="center"/>
      <protection hidden="1"/>
    </xf>
    <xf numFmtId="166" fontId="6" fillId="0" borderId="32" xfId="0" applyNumberFormat="1" applyFont="1" applyBorder="1" applyAlignment="1" applyProtection="1">
      <alignment horizontal="center"/>
      <protection hidden="1"/>
    </xf>
    <xf numFmtId="0" fontId="0" fillId="0" borderId="32" xfId="0" applyBorder="1" applyAlignment="1" applyProtection="1">
      <alignment horizontal="center"/>
      <protection hidden="1"/>
    </xf>
    <xf numFmtId="0" fontId="0" fillId="0" borderId="0" xfId="0" applyAlignment="1" applyProtection="1">
      <alignment wrapText="1"/>
    </xf>
    <xf numFmtId="49" fontId="4" fillId="2" borderId="19" xfId="0" applyNumberFormat="1" applyFont="1" applyFill="1" applyBorder="1" applyAlignment="1" applyProtection="1">
      <alignment horizontal="center"/>
      <protection locked="0"/>
    </xf>
    <xf numFmtId="49" fontId="4" fillId="0" borderId="21" xfId="0" applyNumberFormat="1" applyFont="1" applyBorder="1" applyAlignment="1" applyProtection="1">
      <alignment horizontal="center"/>
      <protection locked="0"/>
    </xf>
    <xf numFmtId="49" fontId="4" fillId="0" borderId="9" xfId="0" applyNumberFormat="1" applyFont="1" applyBorder="1" applyAlignment="1" applyProtection="1">
      <alignment horizontal="center"/>
      <protection locked="0"/>
    </xf>
    <xf numFmtId="14" fontId="6" fillId="2" borderId="19" xfId="0" applyNumberFormat="1" applyFont="1" applyFill="1" applyBorder="1" applyAlignment="1" applyProtection="1">
      <protection locked="0"/>
    </xf>
    <xf numFmtId="0" fontId="0" fillId="0" borderId="9" xfId="0" applyBorder="1" applyAlignment="1" applyProtection="1">
      <protection locked="0"/>
    </xf>
    <xf numFmtId="0" fontId="2" fillId="0" borderId="19" xfId="0" applyFont="1" applyBorder="1" applyAlignment="1" applyProtection="1">
      <alignment horizontal="center"/>
    </xf>
    <xf numFmtId="0" fontId="0" fillId="0" borderId="21" xfId="0" applyBorder="1" applyAlignment="1">
      <alignment horizontal="center"/>
    </xf>
    <xf numFmtId="166" fontId="6" fillId="0" borderId="25" xfId="0" applyNumberFormat="1" applyFont="1" applyBorder="1" applyAlignment="1" applyProtection="1">
      <alignment horizontal="center"/>
      <protection hidden="1"/>
    </xf>
    <xf numFmtId="0" fontId="0" fillId="0" borderId="27" xfId="0" applyBorder="1" applyAlignment="1" applyProtection="1">
      <alignment horizontal="center"/>
      <protection hidden="1"/>
    </xf>
    <xf numFmtId="0" fontId="33"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26" fillId="2" borderId="19" xfId="0" applyNumberFormat="1" applyFont="1" applyFill="1" applyBorder="1" applyAlignment="1" applyProtection="1">
      <alignment horizontal="center"/>
      <protection locked="0"/>
    </xf>
    <xf numFmtId="0" fontId="26" fillId="2" borderId="21" xfId="0" applyNumberFormat="1" applyFont="1" applyFill="1" applyBorder="1" applyAlignment="1" applyProtection="1">
      <alignment horizontal="center"/>
      <protection locked="0"/>
    </xf>
    <xf numFmtId="0" fontId="26" fillId="2" borderId="9" xfId="0" applyNumberFormat="1" applyFont="1" applyFill="1" applyBorder="1" applyAlignment="1" applyProtection="1">
      <alignment horizontal="center"/>
      <protection locked="0"/>
    </xf>
    <xf numFmtId="49" fontId="26" fillId="2" borderId="19" xfId="0" applyNumberFormat="1" applyFont="1" applyFill="1" applyBorder="1" applyAlignment="1" applyProtection="1">
      <alignment horizontal="center"/>
      <protection locked="0"/>
    </xf>
    <xf numFmtId="49" fontId="26" fillId="2" borderId="21" xfId="0" applyNumberFormat="1" applyFont="1" applyFill="1" applyBorder="1" applyAlignment="1" applyProtection="1">
      <alignment horizontal="center"/>
      <protection locked="0"/>
    </xf>
    <xf numFmtId="49" fontId="26" fillId="2" borderId="9" xfId="0" applyNumberFormat="1" applyFont="1" applyFill="1" applyBorder="1" applyAlignment="1" applyProtection="1">
      <alignment horizontal="center"/>
      <protection locked="0"/>
    </xf>
    <xf numFmtId="0" fontId="30" fillId="0" borderId="28" xfId="0" applyFont="1" applyBorder="1" applyAlignment="1" applyProtection="1">
      <alignment horizontal="center"/>
      <protection hidden="1"/>
    </xf>
    <xf numFmtId="0" fontId="0" fillId="0" borderId="6" xfId="0" applyBorder="1" applyAlignment="1" applyProtection="1">
      <alignment horizontal="center"/>
      <protection hidden="1"/>
    </xf>
    <xf numFmtId="0" fontId="6" fillId="0" borderId="0" xfId="0" applyFont="1" applyAlignment="1" applyProtection="1">
      <alignment horizontal="right"/>
    </xf>
    <xf numFmtId="0" fontId="0" fillId="0" borderId="17" xfId="0" applyBorder="1" applyAlignment="1">
      <alignment horizontal="right"/>
    </xf>
    <xf numFmtId="0" fontId="6" fillId="0" borderId="22" xfId="0" applyFont="1" applyBorder="1" applyAlignment="1" applyProtection="1">
      <alignment horizontal="right"/>
    </xf>
    <xf numFmtId="0" fontId="6" fillId="0" borderId="22" xfId="0" applyFont="1" applyFill="1" applyBorder="1" applyAlignment="1" applyProtection="1">
      <alignment horizontal="right"/>
    </xf>
    <xf numFmtId="0" fontId="6" fillId="6" borderId="1" xfId="0" applyFont="1" applyFill="1" applyBorder="1" applyAlignment="1" applyProtection="1">
      <alignment horizontal="left"/>
    </xf>
    <xf numFmtId="0" fontId="0" fillId="6" borderId="1" xfId="0" applyFill="1" applyBorder="1" applyAlignment="1">
      <alignment horizontal="left"/>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3095184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4"/>
  <sheetViews>
    <sheetView showGridLines="0" tabSelected="1" workbookViewId="0"/>
  </sheetViews>
  <sheetFormatPr defaultColWidth="9.109375" defaultRowHeight="13.2" x14ac:dyDescent="0.25"/>
  <cols>
    <col min="1" max="1" width="40.109375" style="7" customWidth="1"/>
    <col min="2" max="2" width="75.5546875" style="7" customWidth="1"/>
    <col min="3" max="16384" width="9.109375" style="7"/>
  </cols>
  <sheetData>
    <row r="4" spans="1:3" ht="13.8" x14ac:dyDescent="0.25">
      <c r="A4" s="18"/>
      <c r="B4" s="19"/>
      <c r="C4" s="19"/>
    </row>
    <row r="7" spans="1:3" x14ac:dyDescent="0.25">
      <c r="A7" s="6" t="s">
        <v>102</v>
      </c>
      <c r="B7" s="6"/>
    </row>
    <row r="8" spans="1:3" x14ac:dyDescent="0.25">
      <c r="A8" s="6" t="s">
        <v>103</v>
      </c>
      <c r="B8" s="6"/>
    </row>
    <row r="9" spans="1:3" x14ac:dyDescent="0.25">
      <c r="A9" s="6"/>
      <c r="B9" s="6"/>
    </row>
    <row r="10" spans="1:3" x14ac:dyDescent="0.25">
      <c r="A10" s="6" t="s">
        <v>108</v>
      </c>
      <c r="B10" s="6"/>
    </row>
    <row r="11" spans="1:3" x14ac:dyDescent="0.25">
      <c r="A11" s="6" t="s">
        <v>165</v>
      </c>
      <c r="B11" s="6"/>
    </row>
    <row r="12" spans="1:3" x14ac:dyDescent="0.25">
      <c r="A12" s="6" t="s">
        <v>111</v>
      </c>
      <c r="B12" s="6"/>
    </row>
    <row r="13" spans="1:3" x14ac:dyDescent="0.25">
      <c r="A13" s="6"/>
      <c r="B13" s="6"/>
    </row>
    <row r="14" spans="1:3" x14ac:dyDescent="0.25">
      <c r="A14" s="6" t="s">
        <v>110</v>
      </c>
      <c r="B14" s="6"/>
    </row>
    <row r="15" spans="1:3" x14ac:dyDescent="0.25">
      <c r="A15" s="6" t="s">
        <v>109</v>
      </c>
      <c r="B15" s="6"/>
    </row>
    <row r="16" spans="1:3" x14ac:dyDescent="0.25">
      <c r="A16" s="6"/>
      <c r="B16" s="6"/>
    </row>
    <row r="17" spans="1:2" x14ac:dyDescent="0.25">
      <c r="A17" s="6" t="s">
        <v>70</v>
      </c>
      <c r="B17" s="6"/>
    </row>
    <row r="18" spans="1:2" x14ac:dyDescent="0.25">
      <c r="A18" s="31" t="s">
        <v>72</v>
      </c>
      <c r="B18" s="6"/>
    </row>
    <row r="19" spans="1:2" x14ac:dyDescent="0.25">
      <c r="A19" s="31" t="s">
        <v>73</v>
      </c>
      <c r="B19" s="6"/>
    </row>
    <row r="20" spans="1:2" x14ac:dyDescent="0.25">
      <c r="A20" s="31" t="s">
        <v>71</v>
      </c>
      <c r="B20" s="6"/>
    </row>
    <row r="21" spans="1:2" ht="13.5" customHeight="1" x14ac:dyDescent="0.25">
      <c r="A21" s="31" t="s">
        <v>81</v>
      </c>
      <c r="B21" s="6"/>
    </row>
    <row r="22" spans="1:2" ht="13.5" customHeight="1" x14ac:dyDescent="0.25">
      <c r="A22" s="31" t="s">
        <v>82</v>
      </c>
      <c r="B22" s="6"/>
    </row>
    <row r="23" spans="1:2" ht="13.5" customHeight="1" x14ac:dyDescent="0.25">
      <c r="A23" s="31"/>
      <c r="B23" s="6"/>
    </row>
    <row r="24" spans="1:2" x14ac:dyDescent="0.25">
      <c r="A24" s="6" t="s">
        <v>64</v>
      </c>
      <c r="B24" s="6"/>
    </row>
    <row r="25" spans="1:2" x14ac:dyDescent="0.25">
      <c r="A25" s="6" t="s">
        <v>114</v>
      </c>
      <c r="B25" s="6"/>
    </row>
    <row r="26" spans="1:2" x14ac:dyDescent="0.25">
      <c r="A26" s="232" t="s">
        <v>168</v>
      </c>
      <c r="B26" s="6"/>
    </row>
    <row r="27" spans="1:2" x14ac:dyDescent="0.25">
      <c r="A27" s="6" t="s">
        <v>59</v>
      </c>
      <c r="B27" s="6"/>
    </row>
    <row r="28" spans="1:2" x14ac:dyDescent="0.25">
      <c r="A28" s="6" t="s">
        <v>60</v>
      </c>
      <c r="B28" s="6"/>
    </row>
    <row r="29" spans="1:2" x14ac:dyDescent="0.25">
      <c r="A29" s="6"/>
      <c r="B29" s="6"/>
    </row>
    <row r="30" spans="1:2" x14ac:dyDescent="0.25">
      <c r="A30" s="6" t="s">
        <v>37</v>
      </c>
      <c r="B30" s="6"/>
    </row>
    <row r="31" spans="1:2" x14ac:dyDescent="0.25">
      <c r="A31" s="6" t="s">
        <v>26</v>
      </c>
      <c r="B31" s="6"/>
    </row>
    <row r="32" spans="1:2" x14ac:dyDescent="0.25">
      <c r="A32" s="6" t="s">
        <v>39</v>
      </c>
      <c r="B32" s="6"/>
    </row>
    <row r="33" spans="1:5" x14ac:dyDescent="0.25">
      <c r="A33" s="6"/>
      <c r="B33" s="6"/>
    </row>
    <row r="34" spans="1:5" x14ac:dyDescent="0.25">
      <c r="A34" s="188" t="s">
        <v>169</v>
      </c>
      <c r="B34" s="8"/>
    </row>
    <row r="38" spans="1:5" x14ac:dyDescent="0.25">
      <c r="E38" s="9"/>
    </row>
    <row r="44" spans="1:5" s="10" customFormat="1" x14ac:dyDescent="0.25"/>
    <row r="46" spans="1:5" ht="13.8" x14ac:dyDescent="0.25">
      <c r="A46" s="11"/>
    </row>
    <row r="56" ht="13.5" customHeight="1" x14ac:dyDescent="0.25"/>
    <row r="67" ht="38.25" customHeight="1" x14ac:dyDescent="0.25"/>
    <row r="84" ht="36" customHeight="1" x14ac:dyDescent="0.25"/>
  </sheetData>
  <sheetProtection algorithmName="SHA-512" hashValue="QIXAMiBUiJZsXQMvGSI7AqzjDbFJvT40jIPpZMcpucxHicmzwC9GK4b+gJWkt6czBshZNaU7dwXu/hiW7nEqHQ==" saltValue="l/+0TKms7wrkpOy7nL06zw=="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UqaUBVURS4TuGTnNNrBgv4GSTE4Hz22vTSJ9+BPnlX0fJJfgNkNsUGcKQEMXnDh31yxIq/9WXAk7+SJ+soBN3g==" saltValue="y64bd+g+mIS4qhr8n2fTf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449070DD-49A1-4859-87DC-98F365C8557E}">
      <formula1>"30,50"</formula1>
    </dataValidation>
    <dataValidation type="list" allowBlank="1" showInputMessage="1" showErrorMessage="1" sqref="C11" xr:uid="{61D684CC-461B-4C06-B890-EFF30D4802E2}">
      <formula1>"A,B"</formula1>
    </dataValidation>
    <dataValidation type="list" showInputMessage="1" showErrorMessage="1" sqref="H7:H8" xr:uid="{61B75BB1-1A31-4FBD-9327-0A3E4535BE94}">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C3E9B3-E947-4358-9B94-A7930AA9AD30}">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a1kzUx0Egou0UTNkgRfKfBP1uglIe5OxJe0o8uOjMsy64vrEWE4yHj8N7eqxDMo4A742jS4SvpbKJbbnjRdYaQ==" saltValue="WzeOEAgM5FyaxAnk5/csg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7D9A9942-3572-40E0-8FD6-15633E77D739}">
      <formula1>"30,50"</formula1>
    </dataValidation>
    <dataValidation type="list" allowBlank="1" showInputMessage="1" showErrorMessage="1" sqref="C11" xr:uid="{717FDEDB-CB73-446E-8496-70C11DB2FEEA}">
      <formula1>"A,B"</formula1>
    </dataValidation>
    <dataValidation type="list" showInputMessage="1" showErrorMessage="1" sqref="H7:H8" xr:uid="{9FEDD35B-9D27-4F56-AFDE-599AE91801F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4C7DC4-1EE4-4BCC-ADA6-A50483A071B0}">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sheetPr>
  <dimension ref="A1:P45"/>
  <sheetViews>
    <sheetView showGridLines="0" showZeros="0" zoomScale="95" workbookViewId="0">
      <selection sqref="A1:D1"/>
    </sheetView>
  </sheetViews>
  <sheetFormatPr defaultColWidth="9.109375" defaultRowHeight="13.2" x14ac:dyDescent="0.25"/>
  <cols>
    <col min="1" max="1" width="4.109375" style="126" customWidth="1"/>
    <col min="2" max="2" width="11.33203125" style="126" customWidth="1"/>
    <col min="3" max="3" width="14.44140625" style="126" customWidth="1"/>
    <col min="4" max="4" width="11" style="126" customWidth="1"/>
    <col min="5" max="5" width="8" style="60" customWidth="1"/>
    <col min="6" max="6" width="8.44140625" style="60" customWidth="1"/>
    <col min="7" max="7" width="4.5546875" style="126" customWidth="1"/>
    <col min="8" max="8" width="6.6640625" style="126" customWidth="1"/>
    <col min="9" max="9" width="11.33203125" style="60" customWidth="1"/>
    <col min="10" max="10" width="7.44140625" style="60" customWidth="1"/>
    <col min="11" max="11" width="6.88671875" style="60" customWidth="1"/>
    <col min="12" max="12" width="10" style="126" customWidth="1"/>
    <col min="13" max="13" width="12.44140625" style="126" customWidth="1"/>
    <col min="14" max="14" width="12.109375" style="126" customWidth="1"/>
    <col min="15" max="15" width="14.6640625" style="60" customWidth="1"/>
    <col min="16" max="16" width="16.44140625" style="60" customWidth="1"/>
    <col min="17" max="16384" width="9.109375" style="60"/>
  </cols>
  <sheetData>
    <row r="1" spans="1:15" s="77" customFormat="1" ht="15.75" customHeight="1" x14ac:dyDescent="0.25">
      <c r="A1" s="333" t="s">
        <v>113</v>
      </c>
      <c r="B1" s="334"/>
      <c r="C1" s="334"/>
      <c r="D1" s="334"/>
      <c r="E1" s="98"/>
      <c r="F1" s="76" t="s">
        <v>38</v>
      </c>
      <c r="G1" s="78"/>
      <c r="H1" s="78"/>
      <c r="I1" s="78"/>
      <c r="J1" s="78"/>
      <c r="K1" s="78"/>
      <c r="L1" s="78"/>
      <c r="M1" s="78"/>
    </row>
    <row r="2" spans="1:15" s="77" customFormat="1" x14ac:dyDescent="0.25">
      <c r="A2" s="335"/>
      <c r="B2" s="335"/>
      <c r="C2" s="334"/>
      <c r="D2" s="334"/>
      <c r="E2" s="98"/>
      <c r="F2" s="76" t="s">
        <v>152</v>
      </c>
      <c r="G2" s="78"/>
      <c r="H2" s="78"/>
      <c r="I2" s="78"/>
      <c r="J2" s="78"/>
      <c r="K2" s="78"/>
      <c r="L2" s="78"/>
      <c r="M2" s="81"/>
      <c r="N2" s="83"/>
    </row>
    <row r="3" spans="1:15" s="77" customFormat="1" x14ac:dyDescent="0.25">
      <c r="A3" s="335"/>
      <c r="B3" s="335"/>
      <c r="C3" s="334"/>
      <c r="D3" s="334"/>
      <c r="E3" s="98"/>
      <c r="G3" s="99"/>
      <c r="H3" s="99"/>
      <c r="K3" s="79" t="s">
        <v>150</v>
      </c>
      <c r="L3" s="100"/>
      <c r="M3" s="101" t="s">
        <v>151</v>
      </c>
      <c r="N3" s="100">
        <v>2024</v>
      </c>
    </row>
    <row r="4" spans="1:15" s="77" customFormat="1" x14ac:dyDescent="0.25">
      <c r="E4" s="344" t="s">
        <v>149</v>
      </c>
      <c r="F4" s="254"/>
      <c r="G4" s="254"/>
      <c r="H4" s="345"/>
      <c r="I4" s="102"/>
      <c r="L4" s="81"/>
      <c r="M4" s="78"/>
      <c r="N4" s="78"/>
    </row>
    <row r="5" spans="1:15" s="77" customFormat="1" x14ac:dyDescent="0.25">
      <c r="B5" s="97" t="s">
        <v>91</v>
      </c>
      <c r="C5" s="348"/>
      <c r="D5" s="349"/>
      <c r="E5" s="346" t="s">
        <v>146</v>
      </c>
      <c r="F5" s="254"/>
      <c r="G5" s="254"/>
      <c r="H5" s="254"/>
      <c r="I5" s="254"/>
      <c r="J5" s="254"/>
      <c r="K5" s="345"/>
      <c r="L5" s="102"/>
      <c r="M5" s="77" t="s">
        <v>6</v>
      </c>
    </row>
    <row r="6" spans="1:15" s="77" customFormat="1" x14ac:dyDescent="0.25">
      <c r="B6" s="96" t="s">
        <v>16</v>
      </c>
      <c r="C6" s="348"/>
      <c r="D6" s="349"/>
      <c r="E6" s="347" t="s">
        <v>147</v>
      </c>
      <c r="F6" s="254"/>
      <c r="G6" s="254"/>
      <c r="H6" s="254"/>
      <c r="I6" s="254"/>
      <c r="J6" s="254"/>
      <c r="K6" s="345"/>
      <c r="L6" s="102"/>
      <c r="M6" s="84" t="s">
        <v>6</v>
      </c>
      <c r="N6" s="81"/>
    </row>
    <row r="7" spans="1:15" s="77" customFormat="1" ht="11.4" x14ac:dyDescent="0.2">
      <c r="G7" s="78"/>
      <c r="H7" s="78"/>
      <c r="L7" s="81"/>
      <c r="M7" s="78"/>
      <c r="N7" s="78"/>
    </row>
    <row r="8" spans="1:15" s="104" customFormat="1" x14ac:dyDescent="0.25">
      <c r="A8" s="94" t="s">
        <v>7</v>
      </c>
      <c r="B8" s="94" t="s">
        <v>23</v>
      </c>
      <c r="C8" s="329" t="s">
        <v>94</v>
      </c>
      <c r="D8" s="330"/>
      <c r="E8" s="144" t="s">
        <v>105</v>
      </c>
      <c r="F8" s="85"/>
      <c r="G8" s="150" t="s">
        <v>11</v>
      </c>
      <c r="H8" s="136" t="s">
        <v>8</v>
      </c>
      <c r="I8" s="86" t="s">
        <v>12</v>
      </c>
      <c r="J8" s="86" t="s">
        <v>89</v>
      </c>
      <c r="K8" s="86" t="s">
        <v>85</v>
      </c>
      <c r="L8" s="94" t="s">
        <v>92</v>
      </c>
      <c r="M8" s="94" t="s">
        <v>5</v>
      </c>
      <c r="N8" s="94" t="s">
        <v>17</v>
      </c>
      <c r="O8" s="103" t="s">
        <v>19</v>
      </c>
    </row>
    <row r="9" spans="1:15" s="104" customFormat="1" ht="10.199999999999999" x14ac:dyDescent="0.2">
      <c r="A9" s="152" t="s">
        <v>8</v>
      </c>
      <c r="B9" s="152" t="s">
        <v>22</v>
      </c>
      <c r="C9" s="153" t="s">
        <v>104</v>
      </c>
      <c r="D9" s="154" t="s">
        <v>101</v>
      </c>
      <c r="E9" s="155" t="s">
        <v>1</v>
      </c>
      <c r="F9" s="153" t="s">
        <v>2</v>
      </c>
      <c r="G9" s="156" t="s">
        <v>61</v>
      </c>
      <c r="H9" s="218" t="s">
        <v>153</v>
      </c>
      <c r="I9" s="152"/>
      <c r="J9" s="152" t="s">
        <v>106</v>
      </c>
      <c r="K9" s="152" t="s">
        <v>87</v>
      </c>
      <c r="L9" s="152" t="s">
        <v>13</v>
      </c>
      <c r="M9" s="152"/>
      <c r="N9" s="152" t="s">
        <v>18</v>
      </c>
      <c r="O9" s="157" t="s">
        <v>24</v>
      </c>
    </row>
    <row r="10" spans="1:15" s="104" customFormat="1" ht="10.8" thickBot="1" x14ac:dyDescent="0.25">
      <c r="A10" s="158"/>
      <c r="B10" s="158"/>
      <c r="C10" s="158" t="s">
        <v>95</v>
      </c>
      <c r="D10" s="159" t="s">
        <v>100</v>
      </c>
      <c r="E10" s="160"/>
      <c r="F10" s="161"/>
      <c r="G10" s="162" t="s">
        <v>62</v>
      </c>
      <c r="H10" s="163" t="s">
        <v>6</v>
      </c>
      <c r="I10" s="164"/>
      <c r="J10" s="164" t="s">
        <v>88</v>
      </c>
      <c r="K10" s="164" t="s">
        <v>86</v>
      </c>
      <c r="L10" s="164"/>
      <c r="M10" s="164"/>
      <c r="N10" s="164" t="s">
        <v>96</v>
      </c>
      <c r="O10" s="165" t="s">
        <v>20</v>
      </c>
    </row>
    <row r="11" spans="1:15" s="83" customFormat="1" ht="12.9" customHeight="1" thickTop="1" x14ac:dyDescent="0.25">
      <c r="A11" s="166">
        <v>1</v>
      </c>
      <c r="B11" s="105" t="str">
        <f>IF(ISBLANK('1. obr.'!C1),"",'1. obr.'!C1)</f>
        <v/>
      </c>
      <c r="C11" s="331" t="str">
        <f>IF(ISBLANK('1. obr.'!E1),"",'1. obr.'!E1)</f>
        <v/>
      </c>
      <c r="D11" s="332" t="str">
        <f>IF(ISBLANK('1. obr.'!E1),"",'1. obr.'!E1)</f>
        <v/>
      </c>
      <c r="E11" s="145">
        <f>'1. obr.'!B10</f>
        <v>0</v>
      </c>
      <c r="F11" s="145">
        <f>'1. obr.'!C10</f>
        <v>0</v>
      </c>
      <c r="G11" s="132">
        <f>'1. obr.'!D13</f>
        <v>0</v>
      </c>
      <c r="H11" s="137">
        <f>'1. obr.'!D12</f>
        <v>0</v>
      </c>
      <c r="I11" s="106">
        <f>'1. obr.'!H25</f>
        <v>0</v>
      </c>
      <c r="J11" s="107">
        <f>'1. obr.'!H10</f>
        <v>0</v>
      </c>
      <c r="K11" s="107">
        <f>'1. obr.'!H9</f>
        <v>0.06</v>
      </c>
      <c r="L11" s="107">
        <f>'1. obr.'!H28</f>
        <v>0</v>
      </c>
      <c r="M11" s="107">
        <f>'1. obr.'!H29</f>
        <v>0</v>
      </c>
      <c r="N11" s="107">
        <f>'1. obr.'!H30</f>
        <v>0</v>
      </c>
      <c r="O11" s="108">
        <f>'1. obr.'!H31</f>
        <v>0</v>
      </c>
    </row>
    <row r="12" spans="1:15" s="77" customFormat="1" ht="12.9" customHeight="1" x14ac:dyDescent="0.25">
      <c r="A12" s="167"/>
      <c r="B12" s="109"/>
      <c r="C12" s="110">
        <f>'1. obr.'!H7</f>
        <v>0</v>
      </c>
      <c r="D12" s="111">
        <f>'1. obr.'!H8</f>
        <v>0</v>
      </c>
      <c r="E12" s="146"/>
      <c r="F12" s="146"/>
      <c r="G12" s="133"/>
      <c r="H12" s="138"/>
      <c r="I12" s="25"/>
      <c r="J12" s="25"/>
      <c r="K12" s="25"/>
      <c r="L12" s="25"/>
      <c r="M12" s="25"/>
      <c r="N12" s="25"/>
      <c r="O12" s="112"/>
    </row>
    <row r="13" spans="1:15" s="77" customFormat="1" ht="12.9" customHeight="1" x14ac:dyDescent="0.25">
      <c r="A13" s="168">
        <v>2</v>
      </c>
      <c r="B13" s="141" t="str">
        <f>IF(ISBLANK('2. obr.'!C1),"",'2. obr.'!C1)</f>
        <v/>
      </c>
      <c r="C13" s="320" t="str">
        <f>IF(ISBLANK('2. obr.'!E1),"",'2. obr.'!E1)</f>
        <v/>
      </c>
      <c r="D13" s="321" t="str">
        <f>IF(ISBLANK('1. obr.'!E3),"",'1. obr.'!E3)</f>
        <v/>
      </c>
      <c r="E13" s="147">
        <f>'2. obr.'!B10</f>
        <v>0</v>
      </c>
      <c r="F13" s="147">
        <f>'2. obr.'!C10</f>
        <v>0</v>
      </c>
      <c r="G13" s="134">
        <f>'2. obr.'!D13</f>
        <v>0</v>
      </c>
      <c r="H13" s="139">
        <f>'2. obr.'!D12</f>
        <v>0</v>
      </c>
      <c r="I13" s="107">
        <f>'2. obr.'!H25</f>
        <v>0</v>
      </c>
      <c r="J13" s="107">
        <f>'2. obr.'!H10</f>
        <v>0</v>
      </c>
      <c r="K13" s="107">
        <f>'2. obr.'!H9</f>
        <v>0.06</v>
      </c>
      <c r="L13" s="107">
        <f>'2. obr.'!H28</f>
        <v>0</v>
      </c>
      <c r="M13" s="107">
        <f>'2. obr.'!H29</f>
        <v>0</v>
      </c>
      <c r="N13" s="107">
        <f>'2. obr.'!H30</f>
        <v>0</v>
      </c>
      <c r="O13" s="108">
        <f>'2. obr.'!H31</f>
        <v>0</v>
      </c>
    </row>
    <row r="14" spans="1:15" s="77" customFormat="1" ht="12.9" customHeight="1" x14ac:dyDescent="0.25">
      <c r="A14" s="169"/>
      <c r="B14" s="109"/>
      <c r="C14" s="110">
        <f>'2. obr.'!H7</f>
        <v>0</v>
      </c>
      <c r="D14" s="111">
        <f>'2. obr.'!H8</f>
        <v>0</v>
      </c>
      <c r="E14" s="146"/>
      <c r="F14" s="146"/>
      <c r="G14" s="135"/>
      <c r="H14" s="138"/>
      <c r="I14" s="114"/>
      <c r="J14" s="114"/>
      <c r="K14" s="114"/>
      <c r="L14" s="114"/>
      <c r="M14" s="114"/>
      <c r="N14" s="114"/>
      <c r="O14" s="115"/>
    </row>
    <row r="15" spans="1:15" s="77" customFormat="1" ht="12.9" customHeight="1" x14ac:dyDescent="0.25">
      <c r="A15" s="168">
        <v>3</v>
      </c>
      <c r="B15" s="113" t="str">
        <f>IF(ISBLANK('3.obr.'!C1),"",'3.obr.'!C1)</f>
        <v/>
      </c>
      <c r="C15" s="318" t="str">
        <f>IF(ISBLANK('3.obr.'!E1),"",'3.obr.'!E1)</f>
        <v/>
      </c>
      <c r="D15" s="319" t="str">
        <f>IF(ISBLANK('1. obr.'!E5),"",'1. obr.'!E5)</f>
        <v/>
      </c>
      <c r="E15" s="148">
        <f>'3.obr.'!B10</f>
        <v>0</v>
      </c>
      <c r="F15" s="148">
        <f>'3.obr.'!C10</f>
        <v>0</v>
      </c>
      <c r="G15" s="134">
        <f>'3.obr.'!D13</f>
        <v>0</v>
      </c>
      <c r="H15" s="139">
        <f>'3.obr.'!D12</f>
        <v>0</v>
      </c>
      <c r="I15" s="107">
        <f>'3.obr.'!H25</f>
        <v>0</v>
      </c>
      <c r="J15" s="107">
        <f>'3.obr.'!H10</f>
        <v>0</v>
      </c>
      <c r="K15" s="107">
        <f>'3.obr.'!H9</f>
        <v>0.06</v>
      </c>
      <c r="L15" s="107">
        <f>'3.obr.'!H28</f>
        <v>0</v>
      </c>
      <c r="M15" s="107">
        <f>'3.obr.'!H29</f>
        <v>0</v>
      </c>
      <c r="N15" s="107">
        <f>'3.obr.'!H30</f>
        <v>0</v>
      </c>
      <c r="O15" s="108">
        <f>'3.obr.'!H31</f>
        <v>0</v>
      </c>
    </row>
    <row r="16" spans="1:15" s="77" customFormat="1" ht="12.9" customHeight="1" x14ac:dyDescent="0.25">
      <c r="A16" s="167"/>
      <c r="B16" s="109"/>
      <c r="C16" s="110">
        <f>'3.obr.'!H7</f>
        <v>0</v>
      </c>
      <c r="D16" s="111">
        <f>'3.obr.'!H8</f>
        <v>0</v>
      </c>
      <c r="E16" s="146"/>
      <c r="F16" s="146"/>
      <c r="G16" s="133"/>
      <c r="H16" s="138"/>
      <c r="I16" s="25"/>
      <c r="J16" s="25"/>
      <c r="K16" s="25"/>
      <c r="L16" s="25"/>
      <c r="M16" s="25"/>
      <c r="N16" s="25"/>
      <c r="O16" s="112"/>
    </row>
    <row r="17" spans="1:16" s="77" customFormat="1" ht="12.9" customHeight="1" x14ac:dyDescent="0.25">
      <c r="A17" s="168">
        <v>4</v>
      </c>
      <c r="B17" s="113" t="str">
        <f>IF(ISBLANK('4.obr.'!C1),"",'4.obr.'!C1)</f>
        <v/>
      </c>
      <c r="C17" s="318" t="str">
        <f>IF(ISBLANK('4.obr.'!E1),"",'4.obr.'!E1)</f>
        <v/>
      </c>
      <c r="D17" s="319" t="str">
        <f>IF(ISBLANK('1. obr.'!E7),"",'1. obr.'!E7)</f>
        <v/>
      </c>
      <c r="E17" s="148">
        <f>'4.obr.'!B10</f>
        <v>0</v>
      </c>
      <c r="F17" s="148">
        <f>'4.obr.'!C10</f>
        <v>0</v>
      </c>
      <c r="G17" s="134">
        <f>'4.obr.'!D13</f>
        <v>0</v>
      </c>
      <c r="H17" s="139">
        <f>'4.obr.'!D12</f>
        <v>0</v>
      </c>
      <c r="I17" s="107">
        <f>'4.obr.'!H25</f>
        <v>0</v>
      </c>
      <c r="J17" s="107">
        <f>'4.obr.'!H10</f>
        <v>0</v>
      </c>
      <c r="K17" s="107">
        <f>'4.obr.'!H9</f>
        <v>0.06</v>
      </c>
      <c r="L17" s="107">
        <f>'4.obr.'!H28</f>
        <v>0</v>
      </c>
      <c r="M17" s="107">
        <f>'4.obr.'!H29</f>
        <v>0</v>
      </c>
      <c r="N17" s="107">
        <f>'4.obr.'!H30</f>
        <v>0</v>
      </c>
      <c r="O17" s="108">
        <f>'4.obr.'!H31</f>
        <v>0</v>
      </c>
    </row>
    <row r="18" spans="1:16" s="77" customFormat="1" ht="12.9" customHeight="1" x14ac:dyDescent="0.25">
      <c r="A18" s="167"/>
      <c r="B18" s="109"/>
      <c r="C18" s="110">
        <f>'4.obr.'!H7</f>
        <v>0</v>
      </c>
      <c r="D18" s="111">
        <f>'4.obr.'!H8</f>
        <v>0</v>
      </c>
      <c r="E18" s="146"/>
      <c r="F18" s="146"/>
      <c r="G18" s="133"/>
      <c r="H18" s="138"/>
      <c r="I18" s="25"/>
      <c r="J18" s="25"/>
      <c r="K18" s="25"/>
      <c r="L18" s="25"/>
      <c r="M18" s="25"/>
      <c r="N18" s="25"/>
      <c r="O18" s="112"/>
    </row>
    <row r="19" spans="1:16" s="77" customFormat="1" ht="12.9" customHeight="1" x14ac:dyDescent="0.25">
      <c r="A19" s="168">
        <v>5</v>
      </c>
      <c r="B19" s="141" t="str">
        <f>IF(ISBLANK('5.obr.'!C1),"",'5.obr.'!C1)</f>
        <v/>
      </c>
      <c r="C19" s="320" t="str">
        <f>IF(ISBLANK('5.obr.'!E1),"",'5.obr.'!E1)</f>
        <v/>
      </c>
      <c r="D19" s="322" t="str">
        <f>IF(ISBLANK('1. obr.'!E9),"",'1. obr.'!E9)</f>
        <v/>
      </c>
      <c r="E19" s="147">
        <f>'5.obr.'!B10</f>
        <v>0</v>
      </c>
      <c r="F19" s="147">
        <f>'5.obr.'!C10</f>
        <v>0</v>
      </c>
      <c r="G19" s="134">
        <f>'5.obr.'!D13</f>
        <v>0</v>
      </c>
      <c r="H19" s="139">
        <f>'5.obr.'!D12</f>
        <v>0</v>
      </c>
      <c r="I19" s="107">
        <f>'5.obr.'!H25</f>
        <v>0</v>
      </c>
      <c r="J19" s="107">
        <f>'5.obr.'!H10</f>
        <v>0</v>
      </c>
      <c r="K19" s="107">
        <f>'5.obr.'!H9</f>
        <v>0.06</v>
      </c>
      <c r="L19" s="107">
        <f>'5.obr.'!H28</f>
        <v>0</v>
      </c>
      <c r="M19" s="107">
        <f>'5.obr.'!H29</f>
        <v>0</v>
      </c>
      <c r="N19" s="107">
        <f>'5.obr.'!H30</f>
        <v>0</v>
      </c>
      <c r="O19" s="108">
        <f>'5.obr.'!H31</f>
        <v>0</v>
      </c>
    </row>
    <row r="20" spans="1:16" s="77" customFormat="1" ht="12.9" customHeight="1" x14ac:dyDescent="0.25">
      <c r="A20" s="167"/>
      <c r="B20" s="109"/>
      <c r="C20" s="110">
        <f>'5.obr.'!H7</f>
        <v>0</v>
      </c>
      <c r="D20" s="111">
        <f>'5.obr.'!H8</f>
        <v>0</v>
      </c>
      <c r="E20" s="146"/>
      <c r="F20" s="146"/>
      <c r="G20" s="133"/>
      <c r="H20" s="138"/>
      <c r="I20" s="25"/>
      <c r="J20" s="25"/>
      <c r="K20" s="25"/>
      <c r="L20" s="25"/>
      <c r="M20" s="25"/>
      <c r="N20" s="25"/>
      <c r="O20" s="112"/>
    </row>
    <row r="21" spans="1:16" s="77" customFormat="1" ht="12.9" customHeight="1" x14ac:dyDescent="0.25">
      <c r="A21" s="168">
        <v>6</v>
      </c>
      <c r="B21" s="141" t="str">
        <f>IF(ISBLANK('6.obr.'!C1),"",'6.obr.'!C1)</f>
        <v/>
      </c>
      <c r="C21" s="320" t="str">
        <f>IF(ISBLANK('6.obr.'!E1),"",'6.obr.'!E1)</f>
        <v/>
      </c>
      <c r="D21" s="322" t="str">
        <f>IF(ISBLANK('1. obr.'!E11),"",'1. obr.'!E11)</f>
        <v/>
      </c>
      <c r="E21" s="147">
        <f>'6.obr.'!B10</f>
        <v>0</v>
      </c>
      <c r="F21" s="147">
        <f>'6.obr.'!C10</f>
        <v>0</v>
      </c>
      <c r="G21" s="134">
        <f>'6.obr.'!D13</f>
        <v>0</v>
      </c>
      <c r="H21" s="139">
        <f>'6.obr.'!D12</f>
        <v>0</v>
      </c>
      <c r="I21" s="107">
        <f>'6.obr.'!H25</f>
        <v>0</v>
      </c>
      <c r="J21" s="107">
        <f>'6.obr.'!H10</f>
        <v>0</v>
      </c>
      <c r="K21" s="107">
        <f>'6.obr.'!H9</f>
        <v>0.06</v>
      </c>
      <c r="L21" s="107">
        <f>'6.obr.'!H28</f>
        <v>0</v>
      </c>
      <c r="M21" s="107">
        <f>'6.obr.'!H29</f>
        <v>0</v>
      </c>
      <c r="N21" s="107">
        <f>'6.obr.'!H30</f>
        <v>0</v>
      </c>
      <c r="O21" s="108">
        <f>'6.obr.'!H31</f>
        <v>0</v>
      </c>
    </row>
    <row r="22" spans="1:16" s="77" customFormat="1" ht="12.9" customHeight="1" x14ac:dyDescent="0.25">
      <c r="A22" s="167"/>
      <c r="B22" s="109"/>
      <c r="C22" s="110">
        <f>'6.obr.'!H7</f>
        <v>0</v>
      </c>
      <c r="D22" s="111">
        <f>'6.obr.'!H8</f>
        <v>0</v>
      </c>
      <c r="E22" s="146"/>
      <c r="F22" s="146"/>
      <c r="G22" s="133"/>
      <c r="H22" s="138"/>
      <c r="I22" s="25"/>
      <c r="J22" s="25"/>
      <c r="K22" s="25"/>
      <c r="L22" s="25"/>
      <c r="M22" s="25"/>
      <c r="N22" s="25"/>
      <c r="O22" s="112"/>
    </row>
    <row r="23" spans="1:16" s="77" customFormat="1" ht="12.9" customHeight="1" x14ac:dyDescent="0.25">
      <c r="A23" s="168">
        <v>7</v>
      </c>
      <c r="B23" s="141" t="str">
        <f>IF(ISBLANK('7.obr.'!C1),"",'7.obr.'!C1)</f>
        <v/>
      </c>
      <c r="C23" s="320" t="str">
        <f>IF(ISBLANK('7.obr.'!E1),"",'7.obr.'!E1)</f>
        <v/>
      </c>
      <c r="D23" s="322" t="str">
        <f>IF(ISBLANK('1. obr.'!E13),"",'1. obr.'!E13)</f>
        <v/>
      </c>
      <c r="E23" s="147">
        <f>'7.obr.'!B10</f>
        <v>0</v>
      </c>
      <c r="F23" s="147">
        <f>'7.obr.'!C10</f>
        <v>0</v>
      </c>
      <c r="G23" s="134">
        <f>'7.obr.'!D13</f>
        <v>0</v>
      </c>
      <c r="H23" s="139">
        <f>'7.obr.'!D12</f>
        <v>0</v>
      </c>
      <c r="I23" s="107">
        <f>'7.obr.'!H25</f>
        <v>0</v>
      </c>
      <c r="J23" s="107">
        <f>'7.obr.'!H10</f>
        <v>0</v>
      </c>
      <c r="K23" s="107">
        <f>'7.obr.'!H9</f>
        <v>0.06</v>
      </c>
      <c r="L23" s="107">
        <f>'7.obr.'!H28</f>
        <v>0</v>
      </c>
      <c r="M23" s="107">
        <f>'7.obr.'!H29</f>
        <v>0</v>
      </c>
      <c r="N23" s="107">
        <f>'7.obr.'!H30</f>
        <v>0</v>
      </c>
      <c r="O23" s="108">
        <f>'7.obr.'!H31</f>
        <v>0</v>
      </c>
    </row>
    <row r="24" spans="1:16" s="77" customFormat="1" ht="12.9" customHeight="1" x14ac:dyDescent="0.25">
      <c r="A24" s="167"/>
      <c r="B24" s="109"/>
      <c r="C24" s="110">
        <f>'7.obr.'!H7</f>
        <v>0</v>
      </c>
      <c r="D24" s="111">
        <f>'7.obr.'!H8</f>
        <v>0</v>
      </c>
      <c r="E24" s="146"/>
      <c r="F24" s="146"/>
      <c r="G24" s="133"/>
      <c r="H24" s="138"/>
      <c r="I24" s="25"/>
      <c r="J24" s="25"/>
      <c r="K24" s="25"/>
      <c r="L24" s="25"/>
      <c r="M24" s="25"/>
      <c r="N24" s="25"/>
      <c r="O24" s="112"/>
    </row>
    <row r="25" spans="1:16" s="77" customFormat="1" ht="12.9" customHeight="1" x14ac:dyDescent="0.25">
      <c r="A25" s="168">
        <v>8</v>
      </c>
      <c r="B25" s="113" t="str">
        <f>IF(ISBLANK('8.obr.'!C1),"",'8.obr.'!C1)</f>
        <v/>
      </c>
      <c r="C25" s="318" t="str">
        <f>IF(ISBLANK('8.obr.'!E1),"",'8.obr.'!E1)</f>
        <v/>
      </c>
      <c r="D25" s="319" t="str">
        <f>IF(ISBLANK('1. obr.'!E15),"",'1. obr.'!E15)</f>
        <v/>
      </c>
      <c r="E25" s="148">
        <f>'8.obr.'!B10</f>
        <v>0</v>
      </c>
      <c r="F25" s="148">
        <f>'8.obr.'!C10</f>
        <v>0</v>
      </c>
      <c r="G25" s="134">
        <f>'8.obr.'!D13</f>
        <v>0</v>
      </c>
      <c r="H25" s="139">
        <f>'8.obr.'!D12</f>
        <v>0</v>
      </c>
      <c r="I25" s="107">
        <f>'8.obr.'!H25</f>
        <v>0</v>
      </c>
      <c r="J25" s="107">
        <f>'8.obr.'!H10</f>
        <v>0</v>
      </c>
      <c r="K25" s="107">
        <f>'8.obr.'!H9</f>
        <v>0.06</v>
      </c>
      <c r="L25" s="107">
        <f>'8.obr.'!H28</f>
        <v>0</v>
      </c>
      <c r="M25" s="107">
        <f>'8.obr.'!H29</f>
        <v>0</v>
      </c>
      <c r="N25" s="107">
        <f>'8.obr.'!H30</f>
        <v>0</v>
      </c>
      <c r="O25" s="108">
        <f>'8.obr.'!H31</f>
        <v>0</v>
      </c>
    </row>
    <row r="26" spans="1:16" s="77" customFormat="1" ht="12.9" customHeight="1" thickBot="1" x14ac:dyDescent="0.3">
      <c r="A26" s="170"/>
      <c r="B26" s="116"/>
      <c r="C26" s="142">
        <f>'8.obr.'!H7</f>
        <v>0</v>
      </c>
      <c r="D26" s="143">
        <f>'8.obr.'!H8</f>
        <v>0</v>
      </c>
      <c r="E26" s="149"/>
      <c r="F26" s="149"/>
      <c r="G26" s="175"/>
      <c r="H26" s="140"/>
      <c r="I26" s="117"/>
      <c r="J26" s="117"/>
      <c r="K26" s="117"/>
      <c r="L26" s="117"/>
      <c r="M26" s="117"/>
      <c r="N26" s="117"/>
      <c r="O26" s="118"/>
    </row>
    <row r="27" spans="1:16" s="77" customFormat="1" ht="12.9" customHeight="1" thickTop="1" x14ac:dyDescent="0.25">
      <c r="A27" s="171"/>
      <c r="B27" s="171"/>
      <c r="C27" s="171"/>
      <c r="D27" s="171"/>
      <c r="E27" s="172"/>
      <c r="F27" s="173"/>
      <c r="G27" s="342" t="s">
        <v>97</v>
      </c>
      <c r="H27" s="343"/>
      <c r="I27" s="24">
        <f>SUMIF(I10:I26,"&gt;0",I10:I26)</f>
        <v>0</v>
      </c>
      <c r="J27" s="24"/>
      <c r="K27" s="24"/>
      <c r="L27" s="25">
        <f>SUMIF(L10:L26,"&gt;0",L10:L26)</f>
        <v>0</v>
      </c>
      <c r="M27" s="25">
        <f>SUMIF(M10:M26,"&gt;0",M10:M26)</f>
        <v>0</v>
      </c>
      <c r="N27" s="26">
        <f>SUMIF(N10:N26,"&gt;0",N10:N26)</f>
        <v>0</v>
      </c>
      <c r="O27" s="119">
        <f>SUMIF(O10:O26,"&gt;0",O10:O26)</f>
        <v>0</v>
      </c>
    </row>
    <row r="28" spans="1:16" s="77" customFormat="1" ht="12.9" customHeight="1" x14ac:dyDescent="0.2">
      <c r="A28" s="81"/>
      <c r="B28" s="81"/>
      <c r="C28" s="81"/>
      <c r="D28" s="81"/>
      <c r="E28" s="87"/>
      <c r="F28" s="87"/>
      <c r="G28" s="87"/>
      <c r="H28" s="87"/>
      <c r="I28" s="87"/>
      <c r="J28" s="87"/>
      <c r="K28" s="87"/>
      <c r="L28" s="88"/>
      <c r="M28" s="88"/>
      <c r="N28" s="88"/>
      <c r="O28" s="83"/>
      <c r="P28" s="83"/>
    </row>
    <row r="29" spans="1:16" s="77" customFormat="1" ht="12.9" customHeight="1" x14ac:dyDescent="0.25">
      <c r="A29" s="60" t="s">
        <v>115</v>
      </c>
      <c r="B29" s="81"/>
      <c r="C29" s="81"/>
      <c r="D29" s="81"/>
      <c r="E29" s="87"/>
      <c r="F29" s="87"/>
      <c r="G29" s="87"/>
      <c r="H29" s="87"/>
      <c r="I29" s="87"/>
      <c r="J29" s="87"/>
      <c r="K29" s="87"/>
      <c r="L29" s="88"/>
      <c r="M29" s="88"/>
      <c r="N29" s="88"/>
    </row>
    <row r="30" spans="1:16" s="104" customFormat="1" ht="12.9" customHeight="1" x14ac:dyDescent="0.2">
      <c r="G30" s="120"/>
      <c r="H30" s="120"/>
      <c r="L30" s="177"/>
      <c r="M30" s="178"/>
      <c r="N30" s="179"/>
    </row>
    <row r="31" spans="1:16" s="104" customFormat="1" ht="12.9" customHeight="1" x14ac:dyDescent="0.25">
      <c r="A31" s="84"/>
      <c r="D31" s="96" t="s">
        <v>21</v>
      </c>
      <c r="E31" s="327"/>
      <c r="F31" s="328"/>
      <c r="G31" s="120"/>
      <c r="H31" s="120"/>
      <c r="I31" s="77" t="s">
        <v>98</v>
      </c>
      <c r="K31" s="80"/>
      <c r="L31" s="336"/>
      <c r="M31" s="337"/>
      <c r="N31" s="338"/>
      <c r="O31" s="180"/>
    </row>
    <row r="32" spans="1:16" s="104" customFormat="1" ht="12.9" customHeight="1" x14ac:dyDescent="0.25">
      <c r="A32" s="90" t="s">
        <v>9</v>
      </c>
      <c r="B32" s="124"/>
      <c r="C32" s="123"/>
      <c r="D32" s="123"/>
      <c r="E32" s="124"/>
      <c r="F32" s="125"/>
      <c r="G32" s="120"/>
      <c r="H32" s="120"/>
      <c r="I32" s="89" t="s">
        <v>99</v>
      </c>
      <c r="L32" s="339"/>
      <c r="M32" s="340"/>
      <c r="N32" s="341"/>
      <c r="O32" s="174"/>
    </row>
    <row r="33" spans="1:15" s="104" customFormat="1" ht="12.9" customHeight="1" x14ac:dyDescent="0.25">
      <c r="A33" s="324"/>
      <c r="B33" s="325"/>
      <c r="C33" s="325"/>
      <c r="D33" s="325"/>
      <c r="E33" s="326"/>
      <c r="F33" s="124"/>
      <c r="G33" s="121"/>
      <c r="H33" s="121"/>
      <c r="I33" s="323"/>
      <c r="J33" s="323"/>
      <c r="K33" s="323"/>
      <c r="L33" s="323"/>
      <c r="M33" s="323"/>
    </row>
    <row r="34" spans="1:15" ht="12.9" customHeight="1" x14ac:dyDescent="0.25">
      <c r="A34" s="60"/>
      <c r="B34" s="60"/>
      <c r="C34" s="60"/>
      <c r="D34" s="60"/>
      <c r="F34" s="104"/>
      <c r="G34" s="120"/>
      <c r="H34" s="120"/>
      <c r="I34" s="104"/>
      <c r="J34" s="104"/>
      <c r="K34" s="104"/>
      <c r="L34" s="80"/>
      <c r="M34" s="121"/>
      <c r="N34" s="122"/>
    </row>
    <row r="35" spans="1:15" ht="12.9" customHeight="1" x14ac:dyDescent="0.25">
      <c r="B35" s="97" t="s">
        <v>14</v>
      </c>
      <c r="C35" s="127"/>
      <c r="D35" s="176"/>
      <c r="E35" s="125"/>
      <c r="G35" s="78" t="s">
        <v>15</v>
      </c>
      <c r="H35" s="78"/>
      <c r="I35" s="77"/>
      <c r="J35" s="77"/>
      <c r="K35" s="77"/>
      <c r="L35" s="78"/>
      <c r="M35" s="82"/>
      <c r="N35" s="82" t="s">
        <v>10</v>
      </c>
      <c r="O35" s="77"/>
    </row>
    <row r="36" spans="1:15" s="128" customFormat="1" ht="12.9" customHeight="1" x14ac:dyDescent="0.25">
      <c r="B36" s="123"/>
      <c r="G36" s="126"/>
      <c r="H36" s="126"/>
      <c r="I36" s="60"/>
      <c r="J36" s="60"/>
      <c r="K36" s="60"/>
      <c r="L36" s="80"/>
      <c r="M36" s="121"/>
      <c r="N36" s="122"/>
    </row>
    <row r="37" spans="1:15" s="128" customFormat="1" ht="17.100000000000001" customHeight="1" x14ac:dyDescent="0.25">
      <c r="C37" s="316" t="s">
        <v>112</v>
      </c>
      <c r="D37" s="317"/>
      <c r="E37" s="129"/>
      <c r="G37" s="126"/>
      <c r="H37" s="126"/>
      <c r="I37" s="60"/>
      <c r="J37" s="60"/>
      <c r="K37" s="60"/>
      <c r="L37" s="80"/>
      <c r="M37" s="121"/>
      <c r="N37" s="122"/>
    </row>
    <row r="38" spans="1:15" s="128" customFormat="1" x14ac:dyDescent="0.25">
      <c r="A38" s="123"/>
      <c r="B38" s="123"/>
      <c r="C38" s="104"/>
      <c r="D38" s="104"/>
      <c r="E38" s="104"/>
      <c r="G38" s="126"/>
      <c r="H38" s="126"/>
      <c r="L38" s="80"/>
      <c r="M38" s="121"/>
      <c r="N38" s="122"/>
    </row>
    <row r="39" spans="1:15" s="128" customFormat="1" x14ac:dyDescent="0.25">
      <c r="A39" s="123"/>
      <c r="B39" s="123"/>
      <c r="G39" s="126"/>
      <c r="H39" s="126"/>
      <c r="L39" s="80"/>
      <c r="M39" s="121"/>
      <c r="N39" s="122"/>
    </row>
    <row r="40" spans="1:15" s="128" customFormat="1" x14ac:dyDescent="0.25">
      <c r="A40" s="130"/>
      <c r="B40" s="130"/>
      <c r="C40" s="104"/>
      <c r="D40" s="104"/>
      <c r="E40" s="104"/>
      <c r="G40" s="126"/>
      <c r="H40" s="126"/>
      <c r="L40" s="80"/>
      <c r="M40" s="121"/>
      <c r="N40" s="122"/>
    </row>
    <row r="41" spans="1:15" s="128" customFormat="1" x14ac:dyDescent="0.25">
      <c r="A41" s="130"/>
      <c r="B41" s="130"/>
      <c r="C41" s="104"/>
      <c r="D41" s="104"/>
      <c r="E41" s="104"/>
      <c r="G41" s="126"/>
      <c r="H41" s="126"/>
      <c r="L41" s="80"/>
      <c r="M41" s="121"/>
      <c r="N41" s="122"/>
    </row>
    <row r="42" spans="1:15" s="128" customFormat="1" x14ac:dyDescent="0.25">
      <c r="A42" s="130"/>
      <c r="B42" s="130"/>
      <c r="C42" s="104"/>
      <c r="D42" s="104"/>
      <c r="E42" s="104"/>
      <c r="G42" s="126"/>
      <c r="H42" s="126"/>
      <c r="L42" s="80"/>
      <c r="M42" s="121"/>
      <c r="N42" s="122"/>
    </row>
    <row r="43" spans="1:15" x14ac:dyDescent="0.25">
      <c r="A43" s="91"/>
      <c r="B43" s="91"/>
      <c r="C43" s="104"/>
      <c r="D43" s="104"/>
      <c r="E43" s="104"/>
      <c r="L43" s="80"/>
      <c r="M43" s="121"/>
      <c r="N43" s="122"/>
    </row>
    <row r="44" spans="1:15" x14ac:dyDescent="0.25">
      <c r="A44" s="92"/>
      <c r="B44" s="92"/>
      <c r="C44" s="104"/>
      <c r="D44" s="104"/>
      <c r="E44" s="104"/>
      <c r="L44" s="131"/>
      <c r="M44" s="121"/>
      <c r="N44" s="122"/>
    </row>
    <row r="45" spans="1:15" x14ac:dyDescent="0.25">
      <c r="A45" s="60"/>
      <c r="B45" s="60"/>
      <c r="C45" s="104"/>
      <c r="D45" s="104"/>
      <c r="E45" s="104"/>
      <c r="F45" s="104"/>
      <c r="G45" s="120"/>
      <c r="H45" s="120"/>
      <c r="I45" s="104"/>
      <c r="J45" s="104"/>
      <c r="K45" s="104"/>
      <c r="L45" s="93"/>
      <c r="M45" s="60"/>
      <c r="N45" s="60"/>
    </row>
  </sheetData>
  <sheetProtection algorithmName="SHA-512" hashValue="faLyBrpETDb0mQtkC6I1qkNZTZPp3Im2rPWmyF+trsMJfNRCwOUpuRMB7Vyg3LRZMKEDn3AkUeZkvTPNC6CRyw==" saltValue="IA8qMj9i/Xs8NEZjw4ClFw==" spinCount="100000" sheet="1" selectLockedCells="1"/>
  <mergeCells count="24">
    <mergeCell ref="A1:D1"/>
    <mergeCell ref="A2:D2"/>
    <mergeCell ref="A3:D3"/>
    <mergeCell ref="L31:N31"/>
    <mergeCell ref="L32:N32"/>
    <mergeCell ref="G27:H27"/>
    <mergeCell ref="E4:H4"/>
    <mergeCell ref="E5:K5"/>
    <mergeCell ref="E6:K6"/>
    <mergeCell ref="C5:D5"/>
    <mergeCell ref="C6:D6"/>
    <mergeCell ref="I33:M33"/>
    <mergeCell ref="A33:E33"/>
    <mergeCell ref="E31:F31"/>
    <mergeCell ref="C8:D8"/>
    <mergeCell ref="C11:D11"/>
    <mergeCell ref="C23:D23"/>
    <mergeCell ref="C37:D37"/>
    <mergeCell ref="C25:D25"/>
    <mergeCell ref="C13:D13"/>
    <mergeCell ref="C15:D15"/>
    <mergeCell ref="C17:D17"/>
    <mergeCell ref="C19:D19"/>
    <mergeCell ref="C21:D21"/>
  </mergeCells>
  <phoneticPr fontId="2" type="noConversion"/>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8"/>
  <sheetViews>
    <sheetView showGridLines="0" workbookViewId="0">
      <selection activeCell="A26" sqref="A26"/>
    </sheetView>
  </sheetViews>
  <sheetFormatPr defaultColWidth="19.33203125" defaultRowHeight="13.2" x14ac:dyDescent="0.25"/>
  <cols>
    <col min="1" max="1" width="15.6640625" style="1" customWidth="1"/>
    <col min="2" max="2" width="51.6640625" style="2" customWidth="1"/>
    <col min="4" max="4" width="15" customWidth="1"/>
  </cols>
  <sheetData>
    <row r="1" spans="1:4" ht="66" x14ac:dyDescent="0.25">
      <c r="A1" s="3" t="s">
        <v>4</v>
      </c>
      <c r="B1" s="4" t="s">
        <v>35</v>
      </c>
      <c r="C1" s="3" t="s">
        <v>78</v>
      </c>
      <c r="D1" s="3" t="s">
        <v>77</v>
      </c>
    </row>
    <row r="2" spans="1:4" x14ac:dyDescent="0.25">
      <c r="A2" s="32">
        <v>1</v>
      </c>
      <c r="B2" s="33" t="s">
        <v>27</v>
      </c>
      <c r="C2" s="34">
        <v>80</v>
      </c>
      <c r="D2" s="34">
        <v>90</v>
      </c>
    </row>
    <row r="3" spans="1:4" x14ac:dyDescent="0.25">
      <c r="A3" s="32">
        <v>2</v>
      </c>
      <c r="B3" s="33" t="s">
        <v>28</v>
      </c>
      <c r="C3" s="34">
        <v>70</v>
      </c>
      <c r="D3" s="34">
        <v>80</v>
      </c>
    </row>
    <row r="4" spans="1:4" x14ac:dyDescent="0.25">
      <c r="A4" s="32">
        <v>5</v>
      </c>
      <c r="B4" s="33" t="s">
        <v>56</v>
      </c>
      <c r="C4" s="34">
        <v>70</v>
      </c>
      <c r="D4" s="34">
        <v>80</v>
      </c>
    </row>
    <row r="5" spans="1:4" x14ac:dyDescent="0.25">
      <c r="A5" s="32">
        <v>8</v>
      </c>
      <c r="B5" s="33" t="s">
        <v>33</v>
      </c>
      <c r="C5" s="34">
        <v>90</v>
      </c>
      <c r="D5" s="34">
        <v>100</v>
      </c>
    </row>
    <row r="6" spans="1:4" x14ac:dyDescent="0.25">
      <c r="A6" s="32">
        <v>9</v>
      </c>
      <c r="B6" s="33" t="s">
        <v>34</v>
      </c>
      <c r="C6" s="34">
        <v>70</v>
      </c>
      <c r="D6" s="34">
        <v>80</v>
      </c>
    </row>
    <row r="7" spans="1:4" x14ac:dyDescent="0.25">
      <c r="A7" s="35">
        <v>3</v>
      </c>
      <c r="B7" s="36" t="s">
        <v>29</v>
      </c>
      <c r="C7" s="37">
        <v>100</v>
      </c>
      <c r="D7" s="37">
        <v>100</v>
      </c>
    </row>
    <row r="8" spans="1:4" x14ac:dyDescent="0.25">
      <c r="A8" s="35">
        <v>4</v>
      </c>
      <c r="B8" s="36" t="s">
        <v>30</v>
      </c>
      <c r="C8" s="37">
        <v>100</v>
      </c>
      <c r="D8" s="37">
        <v>100</v>
      </c>
    </row>
    <row r="9" spans="1:4" x14ac:dyDescent="0.25">
      <c r="A9" s="35">
        <v>6</v>
      </c>
      <c r="B9" s="36" t="s">
        <v>31</v>
      </c>
      <c r="C9" s="37">
        <v>80</v>
      </c>
      <c r="D9" s="37">
        <v>80</v>
      </c>
    </row>
    <row r="10" spans="1:4" x14ac:dyDescent="0.25">
      <c r="A10" s="181">
        <v>7</v>
      </c>
      <c r="B10" s="182" t="s">
        <v>32</v>
      </c>
      <c r="C10" s="183">
        <v>100</v>
      </c>
      <c r="D10" s="183">
        <v>100</v>
      </c>
    </row>
    <row r="11" spans="1:4" x14ac:dyDescent="0.25">
      <c r="A11" s="35">
        <v>10</v>
      </c>
      <c r="B11" s="36" t="s">
        <v>66</v>
      </c>
      <c r="C11" s="37">
        <v>80</v>
      </c>
      <c r="D11" s="37">
        <v>80</v>
      </c>
    </row>
    <row r="12" spans="1:4" x14ac:dyDescent="0.25">
      <c r="A12" s="35">
        <v>11</v>
      </c>
      <c r="B12" s="36" t="s">
        <v>57</v>
      </c>
      <c r="C12" s="37">
        <v>100</v>
      </c>
      <c r="D12" s="37">
        <v>100</v>
      </c>
    </row>
    <row r="13" spans="1:4" x14ac:dyDescent="0.25">
      <c r="A13" s="35">
        <v>12</v>
      </c>
      <c r="B13" s="36" t="s">
        <v>36</v>
      </c>
      <c r="C13" s="37">
        <v>100</v>
      </c>
      <c r="D13" s="37">
        <v>100</v>
      </c>
    </row>
    <row r="14" spans="1:4" x14ac:dyDescent="0.25">
      <c r="A14" s="181">
        <v>16</v>
      </c>
      <c r="B14" s="182" t="s">
        <v>116</v>
      </c>
      <c r="C14" s="183">
        <v>80</v>
      </c>
      <c r="D14" s="183">
        <v>80</v>
      </c>
    </row>
    <row r="15" spans="1:4" ht="13.8" thickBot="1" x14ac:dyDescent="0.3">
      <c r="A15" s="40"/>
      <c r="B15" s="41"/>
      <c r="C15" s="42"/>
      <c r="D15" s="42"/>
    </row>
    <row r="16" spans="1:4" ht="24.6" thickBot="1" x14ac:dyDescent="0.3">
      <c r="A16" s="40"/>
      <c r="B16" s="43" t="s">
        <v>84</v>
      </c>
      <c r="C16" s="237" t="s">
        <v>75</v>
      </c>
      <c r="D16" s="238"/>
    </row>
    <row r="17" spans="1:9" ht="13.8" thickBot="1" x14ac:dyDescent="0.3">
      <c r="A17" s="27" t="s">
        <v>67</v>
      </c>
      <c r="B17" s="28" t="s">
        <v>79</v>
      </c>
      <c r="C17" s="235" t="s">
        <v>107</v>
      </c>
      <c r="D17" s="236"/>
      <c r="E17" s="239" t="s">
        <v>83</v>
      </c>
      <c r="F17" s="240"/>
      <c r="G17" s="240"/>
      <c r="H17" s="240"/>
    </row>
    <row r="18" spans="1:9" ht="13.8" thickBot="1" x14ac:dyDescent="0.3">
      <c r="A18" s="27" t="s">
        <v>68</v>
      </c>
      <c r="B18" s="28" t="s">
        <v>80</v>
      </c>
      <c r="C18" s="235" t="s">
        <v>107</v>
      </c>
      <c r="D18" s="236"/>
      <c r="E18" s="241"/>
      <c r="F18" s="242"/>
      <c r="G18" s="242"/>
      <c r="H18" s="242"/>
    </row>
    <row r="19" spans="1:9" ht="13.8" thickBot="1" x14ac:dyDescent="0.3">
      <c r="A19" s="38" t="s">
        <v>74</v>
      </c>
      <c r="B19" s="39" t="s">
        <v>76</v>
      </c>
      <c r="C19" s="233" t="s">
        <v>117</v>
      </c>
      <c r="D19" s="234"/>
      <c r="E19" s="241"/>
      <c r="F19" s="242"/>
      <c r="G19" s="242"/>
      <c r="H19" s="242"/>
    </row>
    <row r="20" spans="1:9" x14ac:dyDescent="0.25">
      <c r="E20" s="241"/>
      <c r="F20" s="242"/>
      <c r="G20" s="242"/>
      <c r="H20" s="242"/>
    </row>
    <row r="21" spans="1:9" x14ac:dyDescent="0.25">
      <c r="A21" s="44"/>
      <c r="B21" s="45"/>
      <c r="C21" s="45"/>
      <c r="D21" s="45"/>
    </row>
    <row r="22" spans="1:9" x14ac:dyDescent="0.25">
      <c r="A22" s="44" t="s">
        <v>118</v>
      </c>
      <c r="B22" s="45"/>
      <c r="C22" s="45"/>
      <c r="D22" s="45"/>
    </row>
    <row r="23" spans="1:9" x14ac:dyDescent="0.25">
      <c r="A23" s="187">
        <v>752.34</v>
      </c>
      <c r="B23" s="212" t="s">
        <v>157</v>
      </c>
      <c r="C23" s="45"/>
      <c r="D23" s="45"/>
    </row>
    <row r="24" spans="1:9" x14ac:dyDescent="0.25">
      <c r="A24" s="44"/>
      <c r="B24" s="45"/>
      <c r="C24" s="45"/>
      <c r="D24" s="45"/>
    </row>
    <row r="25" spans="1:9" x14ac:dyDescent="0.25">
      <c r="A25" s="222" t="s">
        <v>158</v>
      </c>
      <c r="B25" s="223"/>
      <c r="C25" s="47"/>
      <c r="D25" s="47"/>
      <c r="E25" s="47"/>
      <c r="F25" s="47"/>
      <c r="G25" s="47"/>
      <c r="H25" s="47"/>
      <c r="I25" s="47"/>
    </row>
    <row r="26" spans="1:9" x14ac:dyDescent="0.25">
      <c r="A26" s="224">
        <v>5949.2</v>
      </c>
      <c r="B26" s="225" t="s">
        <v>170</v>
      </c>
      <c r="C26" s="47"/>
      <c r="D26" s="47"/>
      <c r="E26" s="47"/>
      <c r="F26" s="47"/>
      <c r="G26" s="47"/>
      <c r="H26" s="47"/>
      <c r="I26" s="47"/>
    </row>
    <row r="27" spans="1:9" x14ac:dyDescent="0.25">
      <c r="A27" s="46"/>
      <c r="B27" s="47"/>
      <c r="C27" s="47"/>
      <c r="D27" s="47"/>
      <c r="E27" s="47"/>
      <c r="F27" s="47"/>
      <c r="G27" s="47"/>
      <c r="H27" s="47"/>
      <c r="I27" s="47"/>
    </row>
    <row r="28" spans="1:9" x14ac:dyDescent="0.25">
      <c r="A28" s="46"/>
      <c r="B28" s="47"/>
      <c r="C28" s="47"/>
      <c r="D28" s="47"/>
      <c r="E28" s="47"/>
      <c r="F28" s="47"/>
      <c r="G28" s="47"/>
      <c r="H28" s="47"/>
      <c r="I28" s="47"/>
    </row>
    <row r="29" spans="1:9" x14ac:dyDescent="0.25">
      <c r="A29" s="46"/>
      <c r="B29" s="47"/>
      <c r="C29" s="47"/>
      <c r="D29" s="47"/>
      <c r="E29" s="47"/>
      <c r="F29" s="47"/>
      <c r="G29" s="47"/>
      <c r="H29" s="47"/>
      <c r="I29" s="47"/>
    </row>
    <row r="30" spans="1:9" x14ac:dyDescent="0.25">
      <c r="A30" s="46"/>
      <c r="B30" s="47"/>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c r="B33" s="47"/>
      <c r="C33" s="47"/>
      <c r="D33" s="47"/>
      <c r="E33" s="47"/>
      <c r="F33" s="47"/>
      <c r="G33" s="47"/>
      <c r="H33" s="47"/>
      <c r="I33" s="47"/>
    </row>
    <row r="34" spans="1:9" x14ac:dyDescent="0.25">
      <c r="A34" s="46"/>
      <c r="B34" s="47"/>
      <c r="C34" s="47"/>
      <c r="D34" s="47"/>
      <c r="E34" s="47"/>
      <c r="F34" s="47"/>
      <c r="G34" s="47"/>
      <c r="H34" s="47"/>
      <c r="I34" s="47"/>
    </row>
    <row r="35" spans="1:9" x14ac:dyDescent="0.25">
      <c r="A35" s="46"/>
      <c r="B35" s="47"/>
      <c r="C35" s="47"/>
      <c r="D35" s="47"/>
      <c r="E35" s="47"/>
      <c r="F35" s="47"/>
      <c r="G35" s="47"/>
      <c r="H35" s="47"/>
      <c r="I35" s="47"/>
    </row>
    <row r="36" spans="1:9" x14ac:dyDescent="0.25">
      <c r="A36" s="46"/>
      <c r="B36" s="47"/>
      <c r="C36" s="47"/>
      <c r="D36" s="47"/>
      <c r="E36" s="47"/>
      <c r="F36" s="47"/>
      <c r="G36" s="47"/>
      <c r="H36" s="47"/>
      <c r="I36" s="47"/>
    </row>
    <row r="37" spans="1:9" x14ac:dyDescent="0.25">
      <c r="A37" s="46"/>
      <c r="B37" s="47"/>
      <c r="C37" s="47"/>
      <c r="D37" s="47"/>
      <c r="E37" s="47"/>
      <c r="F37" s="47"/>
      <c r="G37" s="47"/>
      <c r="H37" s="47"/>
      <c r="I37" s="47"/>
    </row>
    <row r="38" spans="1:9" x14ac:dyDescent="0.25">
      <c r="A38" s="46"/>
      <c r="B38" s="47"/>
      <c r="C38" s="47"/>
      <c r="D38" s="47"/>
      <c r="E38" s="47"/>
      <c r="F38" s="47"/>
      <c r="G38" s="47"/>
      <c r="H38" s="47"/>
      <c r="I38" s="47"/>
    </row>
  </sheetData>
  <sheetProtection algorithmName="SHA-512" hashValue="o8zcq24W9t6lUx1Q7rZNn6WTKyIXA3fzZ/w2aZ2zJ2f/PjD8AsmJBe4MKl2Wp+kJkVl9ChOr60Hs/5MEoDFjQQ==" saltValue="zCK/LN+GXfeVOkLIqhusug==" spinCount="100000" sheet="1" objects="1" scenarios="1"/>
  <mergeCells count="5">
    <mergeCell ref="C19:D19"/>
    <mergeCell ref="C17:D17"/>
    <mergeCell ref="C18:D18"/>
    <mergeCell ref="C16:D16"/>
    <mergeCell ref="E17: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ziLFxvtg+EF2LFX2uolWL2ocb7WVo7S1mlmbqCoBiM3T/1XsVyuC6LFWqbwnJxKPCgz5LBH8jOn2w8LkWkdNA==" saltValue="mLrA000yPaYkPn7WkN5MBw==" spinCount="100000" sheet="1" selectLockedCells="1"/>
  <mergeCells count="41">
    <mergeCell ref="D41:H44"/>
    <mergeCell ref="H38:H39"/>
    <mergeCell ref="B39:B41"/>
    <mergeCell ref="H35:H36"/>
    <mergeCell ref="A30:D30"/>
    <mergeCell ref="A31:C32"/>
    <mergeCell ref="D31:D32"/>
    <mergeCell ref="F35:G36"/>
    <mergeCell ref="F38:G39"/>
    <mergeCell ref="A35:C36"/>
    <mergeCell ref="D35:D36"/>
    <mergeCell ref="A39:A41"/>
    <mergeCell ref="C40:C41"/>
    <mergeCell ref="F40:G40"/>
    <mergeCell ref="A37:C37"/>
    <mergeCell ref="F37:G37"/>
    <mergeCell ref="G14:H14"/>
    <mergeCell ref="E1:G1"/>
    <mergeCell ref="D9:E9"/>
    <mergeCell ref="B8:C8"/>
    <mergeCell ref="D10:E10"/>
    <mergeCell ref="D11:E11"/>
    <mergeCell ref="F11:G11"/>
    <mergeCell ref="F9:G9"/>
    <mergeCell ref="F10:G10"/>
    <mergeCell ref="F12:G12"/>
    <mergeCell ref="F7:G7"/>
    <mergeCell ref="F8:G8"/>
    <mergeCell ref="D12:E12"/>
    <mergeCell ref="F3:G3"/>
    <mergeCell ref="G15:H15"/>
    <mergeCell ref="G16:H16"/>
    <mergeCell ref="G17:H17"/>
    <mergeCell ref="G18:H18"/>
    <mergeCell ref="A33:C34"/>
    <mergeCell ref="D33:D34"/>
    <mergeCell ref="F34:H34"/>
    <mergeCell ref="B21:C22"/>
    <mergeCell ref="A26:C26"/>
    <mergeCell ref="A27:C27"/>
    <mergeCell ref="F22:G22"/>
  </mergeCells>
  <phoneticPr fontId="2" type="noConversion"/>
  <dataValidations count="3">
    <dataValidation type="list" allowBlank="1" showInputMessage="1" showErrorMessage="1" sqref="C11" xr:uid="{00000000-0002-0000-0300-000000000000}">
      <formula1>"A,B"</formula1>
    </dataValidation>
    <dataValidation type="list" allowBlank="1" showInputMessage="1" showErrorMessage="1" sqref="H10" xr:uid="{00000000-0002-0000-0300-000001000000}">
      <formula1>"30,50"</formula1>
    </dataValidation>
    <dataValidation type="list" showInputMessage="1" showErrorMessage="1" sqref="H7:H8" xr:uid="{00000000-0002-0000-0300-00000200000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FDt460qaVH9UoMpkXb8rr5nk2Nilv8zAinxAIQ5beixxNiqdlrt+uEwjf1I5GmTkgUOktYudwI4VeOWPsduw1w==" saltValue="2aaRbltTnlsJF5CBWachpA==" spinCount="100000" sheet="1" selectLockedCells="1"/>
  <mergeCells count="41">
    <mergeCell ref="F38:G39"/>
    <mergeCell ref="H38:H39"/>
    <mergeCell ref="A39:A41"/>
    <mergeCell ref="B39:B41"/>
    <mergeCell ref="C40:C41"/>
    <mergeCell ref="F40:G40"/>
    <mergeCell ref="D41:H44"/>
    <mergeCell ref="F34:H34"/>
    <mergeCell ref="F35:G36"/>
    <mergeCell ref="H35:H36"/>
    <mergeCell ref="A37:C37"/>
    <mergeCell ref="F37:G37"/>
    <mergeCell ref="A35:C36"/>
    <mergeCell ref="D35:D36"/>
    <mergeCell ref="A26:C26"/>
    <mergeCell ref="A31:C32"/>
    <mergeCell ref="D31:D32"/>
    <mergeCell ref="A33:C34"/>
    <mergeCell ref="D33:D34"/>
    <mergeCell ref="G14:H14"/>
    <mergeCell ref="G15:H15"/>
    <mergeCell ref="G18:H18"/>
    <mergeCell ref="G17:H17"/>
    <mergeCell ref="B21:C22"/>
    <mergeCell ref="F22:G22"/>
    <mergeCell ref="F3:G3"/>
    <mergeCell ref="D12:E12"/>
    <mergeCell ref="A27:C2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91C8E034-8AC9-4F58-AE00-A27A0942C262}">
      <formula1>"30,50"</formula1>
    </dataValidation>
    <dataValidation type="list" allowBlank="1" showInputMessage="1" showErrorMessage="1" sqref="C11" xr:uid="{C437A4F3-8CD6-41A1-8AED-A1E61B1EC0C8}">
      <formula1>"A,B"</formula1>
    </dataValidation>
    <dataValidation type="list" showInputMessage="1" showErrorMessage="1" sqref="H7:H8" xr:uid="{789D3FD3-4D63-46E1-B7A3-8B4854B92457}">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097300-DCB2-4355-AA34-3466DEB15DDF}">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vLZxBWrI9fnwxj5OMS2Uw+dFkPYdgfeM2tQepjNrlLhg1Ll+CMvHRUe/o/ZnLLy8nABdc7JNiGL0cw2nzKUhfQ==" saltValue="8Ou9HKjqKJFqnuBKCpiEB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13E80563-21EB-4678-AA40-700444424BCD}">
      <formula1>"30,50"</formula1>
    </dataValidation>
    <dataValidation type="list" allowBlank="1" showInputMessage="1" showErrorMessage="1" sqref="C11" xr:uid="{1C1616F7-11AB-4801-8552-F0FBB09DC17E}">
      <formula1>"A,B"</formula1>
    </dataValidation>
    <dataValidation type="list" showInputMessage="1" showErrorMessage="1" sqref="H7:H8" xr:uid="{020D2D06-C4D6-4FDE-AD40-37BE19147CE0}">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EE176-ED68-4C04-A461-7D1D97EEE3F7}">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xjHLVC8IO5rTeV6pAptX7b6bHCmWhdZBuUt7zVDZ0F6r7T+kWaB3fs6DZefoT8/mJrMjpbVK+WKWPZFh96zsgA==" saltValue="N57odGT9YmqS9Pi6mMFSUg=="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AB709692-C311-494A-9C3A-6BEEC18FC84D}">
      <formula1>"30,50"</formula1>
    </dataValidation>
    <dataValidation type="list" allowBlank="1" showInputMessage="1" showErrorMessage="1" sqref="C11" xr:uid="{70E80AE9-52A4-4563-9B44-6781FC32274F}">
      <formula1>"A,B"</formula1>
    </dataValidation>
    <dataValidation type="list" showInputMessage="1" showErrorMessage="1" sqref="H7:H8" xr:uid="{6FF55FA0-A46F-4D23-A70F-8BCC2C5A9BA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3DCC3E-5BFD-4D06-A330-439AC133C71C}">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wUHxV2wmNvK3AyXO2ghvZqiERjcqtD5xA9lEkU7/ETQQyG85f4H4Nk3DQJZYEpEGyYelnuozcDES707R2KYSlA==" saltValue="Et1Pu2AP62wM0fZ27c2m8Q=="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269D7DD0-4E3E-45C0-849F-3ED58A7FE0BC}">
      <formula1>"30,50"</formula1>
    </dataValidation>
    <dataValidation type="list" allowBlank="1" showInputMessage="1" showErrorMessage="1" sqref="C11" xr:uid="{17822047-9F36-4736-B3C1-AD7001067E4F}">
      <formula1>"A,B"</formula1>
    </dataValidation>
    <dataValidation type="list" showInputMessage="1" showErrorMessage="1" sqref="H7:H8" xr:uid="{BEC56820-E7E5-455A-8F57-D811A1DC2855}">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A1CEAC-4EAA-4DDB-A3A7-BAADDD7BD748}">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I44"/>
  <sheetViews>
    <sheetView showGridLines="0" zoomScale="80" zoomScaleNormal="80" workbookViewId="0">
      <selection activeCell="C1" sqref="C1"/>
    </sheetView>
  </sheetViews>
  <sheetFormatPr defaultColWidth="9.109375" defaultRowHeight="13.8" x14ac:dyDescent="0.25"/>
  <cols>
    <col min="1" max="1" width="14.88671875" style="50" customWidth="1"/>
    <col min="2" max="2" width="19.109375" style="50" customWidth="1"/>
    <col min="3" max="3" width="26.5546875" style="61" customWidth="1"/>
    <col min="4" max="4" width="24.88671875" style="61" customWidth="1"/>
    <col min="5" max="5" width="8.6640625" style="61" customWidth="1"/>
    <col min="6" max="6" width="28.5546875" style="61" customWidth="1"/>
    <col min="7" max="7" width="14.109375" style="50" customWidth="1"/>
    <col min="8" max="8" width="28.44140625" style="50" customWidth="1"/>
    <col min="9" max="16384" width="9.109375" style="50"/>
  </cols>
  <sheetData>
    <row r="1" spans="1:8" ht="14.4" thickBot="1" x14ac:dyDescent="0.3">
      <c r="A1" s="48"/>
      <c r="B1" s="49" t="s">
        <v>90</v>
      </c>
      <c r="C1" s="196"/>
      <c r="D1" s="49" t="s">
        <v>40</v>
      </c>
      <c r="E1" s="259"/>
      <c r="F1" s="260"/>
      <c r="G1" s="261"/>
    </row>
    <row r="2" spans="1:8" s="54" customFormat="1" x14ac:dyDescent="0.25">
      <c r="A2" s="54" t="s">
        <v>141</v>
      </c>
      <c r="C2" s="55"/>
      <c r="D2" s="55"/>
      <c r="E2" s="52"/>
      <c r="F2" s="53"/>
      <c r="G2" s="53"/>
    </row>
    <row r="3" spans="1:8" x14ac:dyDescent="0.25">
      <c r="B3" s="49" t="s">
        <v>145</v>
      </c>
      <c r="C3" s="12"/>
      <c r="D3" s="217" t="s">
        <v>6</v>
      </c>
      <c r="E3" s="55"/>
      <c r="F3" s="279" t="s">
        <v>148</v>
      </c>
      <c r="G3" s="280"/>
      <c r="H3" s="213">
        <f>zahtevek!L6</f>
        <v>0</v>
      </c>
    </row>
    <row r="4" spans="1:8" x14ac:dyDescent="0.25">
      <c r="A4" s="56"/>
      <c r="B4" s="49" t="s">
        <v>41</v>
      </c>
      <c r="C4" s="12"/>
      <c r="D4" s="57" t="s">
        <v>58</v>
      </c>
      <c r="E4" s="12"/>
      <c r="F4" s="56" t="s">
        <v>25</v>
      </c>
    </row>
    <row r="5" spans="1:8" x14ac:dyDescent="0.25">
      <c r="A5" s="56"/>
      <c r="B5" s="49" t="s">
        <v>42</v>
      </c>
      <c r="C5" s="13"/>
      <c r="D5" s="58" t="s">
        <v>58</v>
      </c>
      <c r="E5" s="12"/>
      <c r="F5" s="56" t="s">
        <v>25</v>
      </c>
    </row>
    <row r="6" spans="1:8" s="54" customFormat="1" ht="14.4" thickBot="1" x14ac:dyDescent="0.3">
      <c r="A6" s="59"/>
      <c r="B6" s="51" t="s">
        <v>43</v>
      </c>
      <c r="C6" s="16"/>
      <c r="D6" s="51" t="s">
        <v>65</v>
      </c>
      <c r="E6" s="12"/>
      <c r="F6" s="51" t="s">
        <v>44</v>
      </c>
      <c r="G6" s="12"/>
    </row>
    <row r="7" spans="1:8" ht="14.4" thickBot="1" x14ac:dyDescent="0.3">
      <c r="A7" s="60"/>
      <c r="B7" s="60"/>
      <c r="F7" s="275" t="s">
        <v>135</v>
      </c>
      <c r="G7" s="276"/>
      <c r="H7" s="151"/>
    </row>
    <row r="8" spans="1:8" ht="14.4" thickBot="1" x14ac:dyDescent="0.3">
      <c r="B8" s="264" t="s">
        <v>3</v>
      </c>
      <c r="C8" s="265"/>
      <c r="D8" s="62"/>
      <c r="F8" s="275" t="s">
        <v>136</v>
      </c>
      <c r="G8" s="276"/>
      <c r="H8" s="151"/>
    </row>
    <row r="9" spans="1:8" s="63" customFormat="1" ht="31.5" customHeight="1" thickBot="1" x14ac:dyDescent="0.3">
      <c r="B9" s="64" t="s">
        <v>1</v>
      </c>
      <c r="C9" s="64" t="s">
        <v>2</v>
      </c>
      <c r="D9" s="262" t="s">
        <v>0</v>
      </c>
      <c r="E9" s="263"/>
      <c r="F9" s="271" t="s">
        <v>137</v>
      </c>
      <c r="G9" s="272"/>
      <c r="H9" s="95">
        <v>0.06</v>
      </c>
    </row>
    <row r="10" spans="1:8" s="65" customFormat="1" ht="27" customHeight="1" thickBot="1" x14ac:dyDescent="0.3">
      <c r="B10" s="29"/>
      <c r="C10" s="29"/>
      <c r="D10" s="266"/>
      <c r="E10" s="267"/>
      <c r="F10" s="273" t="s">
        <v>138</v>
      </c>
      <c r="G10" s="274"/>
      <c r="H10" s="184"/>
    </row>
    <row r="11" spans="1:8" ht="14.4" thickBot="1" x14ac:dyDescent="0.3">
      <c r="B11" s="66" t="s">
        <v>69</v>
      </c>
      <c r="C11" s="214"/>
      <c r="D11" s="268" t="s">
        <v>144</v>
      </c>
      <c r="E11" s="269"/>
      <c r="F11" s="270" t="s">
        <v>139</v>
      </c>
      <c r="G11" s="270"/>
      <c r="H11" s="186">
        <f>ROUND(H25*(H10/100)*0.0885,2)</f>
        <v>0</v>
      </c>
    </row>
    <row r="12" spans="1:8" ht="14.4" thickBot="1" x14ac:dyDescent="0.3">
      <c r="B12" s="67"/>
      <c r="C12" s="68"/>
      <c r="D12" s="277">
        <f>IF(C4=0,0,ROUND(D10/C4*C3,2))</f>
        <v>0</v>
      </c>
      <c r="E12" s="278"/>
      <c r="F12" s="271" t="s">
        <v>140</v>
      </c>
      <c r="G12" s="272"/>
      <c r="H12" s="185">
        <f>ROUND(H25*0.0885,2)</f>
        <v>0</v>
      </c>
    </row>
    <row r="13" spans="1:8" ht="15.75" customHeight="1" thickBot="1" x14ac:dyDescent="0.3">
      <c r="B13" s="65"/>
      <c r="C13" s="49" t="s">
        <v>45</v>
      </c>
      <c r="D13" s="30"/>
      <c r="E13" s="69" t="str">
        <f>IF(ISBLANK(D13),"",VLOOKUP(D13,šifrant!A:B,2,FALSE))</f>
        <v/>
      </c>
    </row>
    <row r="14" spans="1:8" ht="14.4" thickBot="1" x14ac:dyDescent="0.3">
      <c r="B14" s="65"/>
      <c r="C14" s="49" t="s">
        <v>46</v>
      </c>
      <c r="D14" s="23" t="str">
        <f>IF(OR(ISBLANK(C11),ISBLANK(D13)),"0",IF(C11="A",VLOOKUP(D13,šifrant!A:C,3,FALSE),VLOOKUP(D13,šifrant!A:D,4,FALSE)))</f>
        <v>0</v>
      </c>
      <c r="E14" s="70"/>
      <c r="F14" s="206" t="s">
        <v>130</v>
      </c>
      <c r="G14" s="243">
        <f>IF(UPPER(H8)="DA",0,IF(ISBLANK(H10),H12,H12-H11))</f>
        <v>0</v>
      </c>
      <c r="H14" s="258"/>
    </row>
    <row r="15" spans="1:8" ht="14.4" thickBot="1" x14ac:dyDescent="0.3">
      <c r="B15" s="65"/>
      <c r="C15" s="49" t="s">
        <v>47</v>
      </c>
      <c r="D15" s="5"/>
      <c r="E15" s="70"/>
      <c r="F15" s="211" t="s">
        <v>131</v>
      </c>
      <c r="G15" s="243">
        <f>IF(UPPER(H8)="DA",0,ROUND(H25*0.0656,2))</f>
        <v>0</v>
      </c>
      <c r="H15" s="244"/>
    </row>
    <row r="16" spans="1:8" ht="14.4" thickBot="1" x14ac:dyDescent="0.3">
      <c r="B16" s="65"/>
      <c r="C16" s="65"/>
      <c r="D16" s="71"/>
      <c r="E16" s="70"/>
      <c r="F16" s="51" t="s">
        <v>132</v>
      </c>
      <c r="G16" s="243">
        <f>IF(UPPER(H8)="DA",0,ROUND((H25*H9)/100,2))</f>
        <v>0</v>
      </c>
      <c r="H16" s="244"/>
    </row>
    <row r="17" spans="1:8" ht="14.4" thickBot="1" x14ac:dyDescent="0.3">
      <c r="A17" s="49" t="s">
        <v>48</v>
      </c>
      <c r="B17" s="12"/>
      <c r="C17" s="49" t="s">
        <v>49</v>
      </c>
      <c r="D17" s="17"/>
      <c r="E17" s="70"/>
      <c r="F17" s="51" t="s">
        <v>133</v>
      </c>
      <c r="G17" s="243">
        <f>IF(UPPER(H8)="DA",0,ROUND(H25*0.001,2))</f>
        <v>0</v>
      </c>
      <c r="H17" s="244"/>
    </row>
    <row r="18" spans="1:8" ht="14.4" thickBot="1" x14ac:dyDescent="0.3">
      <c r="B18" s="200"/>
      <c r="C18" s="201" t="s">
        <v>50</v>
      </c>
      <c r="D18" s="202"/>
      <c r="E18" s="70"/>
      <c r="F18" s="51" t="s">
        <v>134</v>
      </c>
      <c r="G18" s="243">
        <f>IF(UPPER(H8)="DA",0,ROUND(H25*0.0053,2))</f>
        <v>0</v>
      </c>
      <c r="H18" s="244"/>
    </row>
    <row r="19" spans="1:8" ht="14.4" thickBot="1" x14ac:dyDescent="0.3">
      <c r="B19" s="203"/>
      <c r="C19" s="201" t="s">
        <v>51</v>
      </c>
      <c r="D19" s="204"/>
      <c r="E19" s="50"/>
    </row>
    <row r="20" spans="1:8" ht="14.4" thickBot="1" x14ac:dyDescent="0.3">
      <c r="B20" s="65"/>
      <c r="C20" s="65"/>
      <c r="D20" s="72"/>
      <c r="E20" s="55"/>
      <c r="F20" s="56"/>
      <c r="G20" s="49" t="s">
        <v>52</v>
      </c>
      <c r="H20" s="20">
        <f>IF(D19=0,0,ROUND(D18/D19,2))</f>
        <v>0</v>
      </c>
    </row>
    <row r="21" spans="1:8" ht="14.4" thickBot="1" x14ac:dyDescent="0.3">
      <c r="B21" s="251" t="s">
        <v>143</v>
      </c>
      <c r="C21" s="252"/>
      <c r="D21" s="189"/>
      <c r="E21" s="198"/>
      <c r="F21" s="200"/>
      <c r="G21" s="201" t="s">
        <v>119</v>
      </c>
      <c r="H21" s="205">
        <f>ROUND(H20*D15*D14/100,2)</f>
        <v>0</v>
      </c>
    </row>
    <row r="22" spans="1:8" ht="14.4" thickBot="1" x14ac:dyDescent="0.3">
      <c r="B22" s="252"/>
      <c r="C22" s="252"/>
      <c r="F22" s="257" t="s">
        <v>163</v>
      </c>
      <c r="G22" s="255"/>
      <c r="H22" s="199">
        <f>ROUND(+MIN(H21*D12,D21*D12,D27*D12),2)</f>
        <v>0</v>
      </c>
    </row>
    <row r="23" spans="1:8" ht="14.4" thickBot="1" x14ac:dyDescent="0.3">
      <c r="B23" s="190"/>
      <c r="C23" s="191" t="s">
        <v>160</v>
      </c>
      <c r="D23" s="216">
        <f>ROUND(D24*D12,2)</f>
        <v>0</v>
      </c>
      <c r="E23" s="192"/>
    </row>
    <row r="24" spans="1:8" ht="17.399999999999999" customHeight="1" thickBot="1" x14ac:dyDescent="0.3">
      <c r="B24" s="215"/>
      <c r="C24" s="191" t="s">
        <v>155</v>
      </c>
      <c r="D24" s="229">
        <f>IF(H3=0,0,ROUND((šifrant!A23/H3),6))</f>
        <v>0</v>
      </c>
      <c r="E24" s="50"/>
    </row>
    <row r="25" spans="1:8" ht="17.399999999999999" customHeight="1" thickBot="1" x14ac:dyDescent="0.3">
      <c r="B25" s="215"/>
      <c r="C25" s="191"/>
      <c r="D25" s="220"/>
      <c r="E25" s="50"/>
      <c r="F25" s="193"/>
      <c r="G25" s="194" t="s">
        <v>120</v>
      </c>
      <c r="H25" s="195">
        <f>IF(H22=0,0,MAX(H22,D23))</f>
        <v>0</v>
      </c>
    </row>
    <row r="26" spans="1:8" ht="17.399999999999999" customHeight="1" thickBot="1" x14ac:dyDescent="0.3">
      <c r="A26" s="253" t="s">
        <v>159</v>
      </c>
      <c r="B26" s="254"/>
      <c r="C26" s="255"/>
      <c r="D26" s="227">
        <f>ROUND(D27*D12,2)</f>
        <v>0</v>
      </c>
      <c r="F26" s="56"/>
      <c r="G26" s="49"/>
      <c r="H26" s="226"/>
    </row>
    <row r="27" spans="1:8" ht="17.399999999999999" customHeight="1" thickBot="1" x14ac:dyDescent="0.3">
      <c r="A27" s="253" t="s">
        <v>162</v>
      </c>
      <c r="B27" s="253"/>
      <c r="C27" s="256"/>
      <c r="D27" s="228">
        <f>IF(H3=0,0,ROUND((šifrant!A26/H3),6))</f>
        <v>0</v>
      </c>
      <c r="F27" s="56"/>
      <c r="G27" s="49"/>
      <c r="H27" s="226"/>
    </row>
    <row r="28" spans="1:8" ht="17.399999999999999" customHeight="1" thickBot="1" x14ac:dyDescent="0.3">
      <c r="B28" s="215"/>
      <c r="C28" s="191"/>
      <c r="D28" s="220"/>
      <c r="E28" s="50"/>
      <c r="F28" s="56"/>
      <c r="G28" s="49" t="s">
        <v>53</v>
      </c>
      <c r="H28" s="20">
        <f>G14+G15+G16+G17+G18</f>
        <v>0</v>
      </c>
    </row>
    <row r="29" spans="1:8" ht="18" customHeight="1" thickBot="1" x14ac:dyDescent="0.3">
      <c r="F29" s="65"/>
      <c r="G29" s="73" t="s">
        <v>55</v>
      </c>
      <c r="H29" s="21">
        <f>ROUND(H25+H28,2)</f>
        <v>0</v>
      </c>
    </row>
    <row r="30" spans="1:8" ht="18.600000000000001" customHeight="1" thickBot="1" x14ac:dyDescent="0.3">
      <c r="A30" s="295" t="s">
        <v>121</v>
      </c>
      <c r="B30" s="296"/>
      <c r="C30" s="296"/>
      <c r="D30" s="296"/>
      <c r="E30" s="56"/>
      <c r="G30" s="49" t="s">
        <v>93</v>
      </c>
      <c r="H30" s="15"/>
    </row>
    <row r="31" spans="1:8" ht="14.4" thickBot="1" x14ac:dyDescent="0.3">
      <c r="A31" s="297" t="s">
        <v>122</v>
      </c>
      <c r="B31" s="298"/>
      <c r="C31" s="298"/>
      <c r="D31" s="299">
        <f>H21</f>
        <v>0</v>
      </c>
      <c r="F31" s="74"/>
      <c r="G31" s="73" t="s">
        <v>54</v>
      </c>
      <c r="H31" s="22">
        <f>H29+H30</f>
        <v>0</v>
      </c>
    </row>
    <row r="32" spans="1:8" ht="12" customHeight="1" x14ac:dyDescent="0.25">
      <c r="A32" s="298"/>
      <c r="B32" s="298"/>
      <c r="C32" s="298"/>
      <c r="D32" s="300"/>
      <c r="F32" s="74"/>
      <c r="G32" s="73"/>
      <c r="H32" s="197"/>
    </row>
    <row r="33" spans="1:9" ht="13.95" customHeight="1" x14ac:dyDescent="0.25">
      <c r="A33" s="245" t="s">
        <v>125</v>
      </c>
      <c r="B33" s="245"/>
      <c r="C33" s="245"/>
      <c r="D33" s="246">
        <f>ROUND(D21,2)</f>
        <v>0</v>
      </c>
      <c r="E33" s="50"/>
    </row>
    <row r="34" spans="1:9" ht="12.6" customHeight="1" x14ac:dyDescent="0.25">
      <c r="A34" s="245"/>
      <c r="B34" s="245"/>
      <c r="C34" s="245"/>
      <c r="D34" s="247"/>
      <c r="E34" s="50"/>
      <c r="F34" s="248" t="s">
        <v>129</v>
      </c>
      <c r="G34" s="249"/>
      <c r="H34" s="250"/>
    </row>
    <row r="35" spans="1:9" ht="15" customHeight="1" x14ac:dyDescent="0.25">
      <c r="A35" s="302" t="s">
        <v>161</v>
      </c>
      <c r="B35" s="303"/>
      <c r="C35" s="303"/>
      <c r="D35" s="304">
        <f xml:space="preserve"> ROUND(D24,2)</f>
        <v>0</v>
      </c>
      <c r="E35" s="50"/>
      <c r="F35" s="293" t="s">
        <v>124</v>
      </c>
      <c r="G35" s="294"/>
      <c r="H35" s="293" t="s">
        <v>128</v>
      </c>
    </row>
    <row r="36" spans="1:9" ht="20.25" customHeight="1" x14ac:dyDescent="0.25">
      <c r="A36" s="303"/>
      <c r="B36" s="303"/>
      <c r="C36" s="303"/>
      <c r="D36" s="305"/>
      <c r="F36" s="301"/>
      <c r="G36" s="301"/>
      <c r="H36" s="294"/>
    </row>
    <row r="37" spans="1:9" ht="24.75" customHeight="1" x14ac:dyDescent="0.25">
      <c r="A37" s="312" t="s">
        <v>167</v>
      </c>
      <c r="B37" s="313"/>
      <c r="C37" s="313"/>
      <c r="D37" s="230">
        <f xml:space="preserve"> ROUND(D27,2)</f>
        <v>0</v>
      </c>
      <c r="F37" s="314" t="s">
        <v>123</v>
      </c>
      <c r="G37" s="315"/>
      <c r="H37" s="221" t="s">
        <v>127</v>
      </c>
    </row>
    <row r="38" spans="1:9" ht="16.95" customHeight="1" x14ac:dyDescent="0.25">
      <c r="A38" s="209"/>
      <c r="B38" s="210"/>
      <c r="C38" s="207"/>
      <c r="F38" s="290" t="s">
        <v>154</v>
      </c>
      <c r="G38" s="290"/>
      <c r="H38" s="290" t="s">
        <v>156</v>
      </c>
    </row>
    <row r="39" spans="1:9" ht="7.95" customHeight="1" x14ac:dyDescent="0.25">
      <c r="A39" s="306" t="s">
        <v>126</v>
      </c>
      <c r="B39" s="291"/>
      <c r="E39" s="207"/>
      <c r="F39" s="290"/>
      <c r="G39" s="290"/>
      <c r="H39" s="290"/>
      <c r="I39" s="208"/>
    </row>
    <row r="40" spans="1:9" ht="28.2" customHeight="1" thickBot="1" x14ac:dyDescent="0.3">
      <c r="A40" s="307"/>
      <c r="B40" s="292"/>
      <c r="C40" s="308" t="s">
        <v>142</v>
      </c>
      <c r="D40" s="219"/>
      <c r="E40" s="219"/>
      <c r="F40" s="310" t="s">
        <v>164</v>
      </c>
      <c r="G40" s="311"/>
      <c r="H40" s="231" t="s">
        <v>156</v>
      </c>
    </row>
    <row r="41" spans="1:9" ht="71.400000000000006" customHeight="1" x14ac:dyDescent="0.25">
      <c r="A41" s="307"/>
      <c r="B41" s="292"/>
      <c r="C41" s="309"/>
      <c r="D41" s="281" t="s">
        <v>166</v>
      </c>
      <c r="E41" s="282"/>
      <c r="F41" s="282"/>
      <c r="G41" s="282"/>
      <c r="H41" s="283"/>
    </row>
    <row r="42" spans="1:9" x14ac:dyDescent="0.25">
      <c r="B42" s="61"/>
      <c r="D42" s="284"/>
      <c r="E42" s="285"/>
      <c r="F42" s="285"/>
      <c r="G42" s="285"/>
      <c r="H42" s="286"/>
    </row>
    <row r="43" spans="1:9" x14ac:dyDescent="0.25">
      <c r="A43" s="75" t="s">
        <v>63</v>
      </c>
      <c r="B43" s="14"/>
      <c r="D43" s="284"/>
      <c r="E43" s="285"/>
      <c r="F43" s="285"/>
      <c r="G43" s="285"/>
      <c r="H43" s="286"/>
    </row>
    <row r="44" spans="1:9" ht="78.75" customHeight="1" thickBot="1" x14ac:dyDescent="0.3">
      <c r="D44" s="287"/>
      <c r="E44" s="288"/>
      <c r="F44" s="288"/>
      <c r="G44" s="288"/>
      <c r="H44" s="289"/>
    </row>
  </sheetData>
  <sheetProtection algorithmName="SHA-512" hashValue="jYJ86ufcEPTgfewxq/4a6Lpsq0eyza+I1GwuHwAn4tep+pPXCMIQG1a8F5i4B8sc3UJ36I8eLvCeZUFv04xT9Q==" saltValue="6BjkG4a6ZqLaLSJiKj7bYw==" spinCount="100000" sheet="1" selectLockedCells="1"/>
  <mergeCells count="41">
    <mergeCell ref="A37:C37"/>
    <mergeCell ref="F37:G37"/>
    <mergeCell ref="F38:G39"/>
    <mergeCell ref="H38:H39"/>
    <mergeCell ref="A39:A41"/>
    <mergeCell ref="B39:B41"/>
    <mergeCell ref="C40:C41"/>
    <mergeCell ref="F40:G40"/>
    <mergeCell ref="D41:H44"/>
    <mergeCell ref="A33:C34"/>
    <mergeCell ref="D33:D34"/>
    <mergeCell ref="F34:H34"/>
    <mergeCell ref="A35:C36"/>
    <mergeCell ref="D35:D36"/>
    <mergeCell ref="F35:G36"/>
    <mergeCell ref="H35:H36"/>
    <mergeCell ref="G14:H14"/>
    <mergeCell ref="G15:H15"/>
    <mergeCell ref="G18:H18"/>
    <mergeCell ref="A31:C32"/>
    <mergeCell ref="D31:D32"/>
    <mergeCell ref="B21:C22"/>
    <mergeCell ref="F22:G22"/>
    <mergeCell ref="A26:C26"/>
    <mergeCell ref="A27:C27"/>
    <mergeCell ref="F3:G3"/>
    <mergeCell ref="D12:E12"/>
    <mergeCell ref="G17:H17"/>
    <mergeCell ref="A30:D30"/>
    <mergeCell ref="E1:G1"/>
    <mergeCell ref="B8:C8"/>
    <mergeCell ref="D9:E9"/>
    <mergeCell ref="D10:E10"/>
    <mergeCell ref="G16:H16"/>
    <mergeCell ref="D11:E11"/>
    <mergeCell ref="F9:G9"/>
    <mergeCell ref="F10:G10"/>
    <mergeCell ref="F11:G11"/>
    <mergeCell ref="F12:G12"/>
    <mergeCell ref="F7:G7"/>
    <mergeCell ref="F8:G8"/>
  </mergeCells>
  <phoneticPr fontId="2" type="noConversion"/>
  <dataValidations count="3">
    <dataValidation type="list" allowBlank="1" showInputMessage="1" showErrorMessage="1" sqref="H10" xr:uid="{C5F85B9F-25E2-4B90-BEAF-B662EB8BB8CF}">
      <formula1>"30,50"</formula1>
    </dataValidation>
    <dataValidation type="list" allowBlank="1" showInputMessage="1" showErrorMessage="1" sqref="C11" xr:uid="{467701F0-5B00-4F58-B223-4C02E6A57FD8}">
      <formula1>"A,B"</formula1>
    </dataValidation>
    <dataValidation type="list" showInputMessage="1" showErrorMessage="1" sqref="H7:H8" xr:uid="{1DC1B8AE-F5F8-4819-84B5-376E59BA6EDA}">
      <formula1>"DA,NE"</formula1>
    </dataValidation>
  </dataValidations>
  <pageMargins left="0.25" right="0.25" top="0.75" bottom="0.75" header="0.3" footer="0.3"/>
  <pageSetup paperSize="9" scale="62"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2FF9A-D1B8-4422-981B-01D1B03DE0F6}">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Navodila</vt:lpstr>
      <vt:lpstr>šifrant</vt:lpstr>
      <vt:lpstr>skriti šifrant</vt:lpstr>
      <vt:lpstr>1. obr.</vt:lpstr>
      <vt:lpstr>2. obr.</vt:lpstr>
      <vt:lpstr>3.obr.</vt:lpstr>
      <vt:lpstr>4.obr.</vt:lpstr>
      <vt:lpstr>5.obr.</vt:lpstr>
      <vt:lpstr>6.obr.</vt:lpstr>
      <vt:lpstr>7.obr.</vt:lpstr>
      <vt:lpstr>8.obr.</vt:lpstr>
      <vt:lpstr>zahtevek</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Tatjana Herjavec</cp:lastModifiedBy>
  <cp:lastPrinted>2024-02-02T08:17:31Z</cp:lastPrinted>
  <dcterms:created xsi:type="dcterms:W3CDTF">2004-10-25T09:54:36Z</dcterms:created>
  <dcterms:modified xsi:type="dcterms:W3CDTF">2024-09-25T04:15:50Z</dcterms:modified>
</cp:coreProperties>
</file>